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570" windowHeight="8085"/>
  </bookViews>
  <sheets>
    <sheet name="медицинские услуги" sheetId="1" r:id="rId1"/>
    <sheet name="лаб. исслед." sheetId="10" r:id="rId2"/>
    <sheet name="косметические услуги" sheetId="2" state="hidden" r:id="rId3"/>
    <sheet name="Лист3" sheetId="3" state="hidden" r:id="rId4"/>
    <sheet name="Лист4" sheetId="4" state="hidden" r:id="rId5"/>
    <sheet name="косметич. услуги" sheetId="5" r:id="rId6"/>
    <sheet name="стоматологические услуги" sheetId="6" r:id="rId7"/>
    <sheet name="услуги косметиков" sheetId="7" r:id="rId8"/>
    <sheet name="услуги проката" sheetId="8" r:id="rId9"/>
    <sheet name="прочие платные услуги" sheetId="9" r:id="rId10"/>
  </sheets>
  <calcPr calcId="125725"/>
</workbook>
</file>

<file path=xl/calcChain.xml><?xml version="1.0" encoding="utf-8"?>
<calcChain xmlns="http://schemas.openxmlformats.org/spreadsheetml/2006/main">
  <c r="X150" i="1"/>
  <c r="V150"/>
  <c r="U150"/>
  <c r="S150"/>
  <c r="Q150"/>
  <c r="P150"/>
  <c r="M150"/>
  <c r="L150"/>
  <c r="X149"/>
  <c r="V149"/>
  <c r="U149"/>
  <c r="S149"/>
  <c r="Q149"/>
  <c r="P149"/>
  <c r="M149"/>
  <c r="L149"/>
  <c r="X148"/>
  <c r="V148"/>
  <c r="U148"/>
  <c r="S148"/>
  <c r="Q148"/>
  <c r="P148"/>
  <c r="M148"/>
  <c r="L148"/>
  <c r="X147"/>
  <c r="V147"/>
  <c r="U147"/>
  <c r="S147"/>
  <c r="Q147"/>
  <c r="P147"/>
  <c r="M147"/>
  <c r="L147"/>
  <c r="X146"/>
  <c r="V146"/>
  <c r="U146"/>
  <c r="S146"/>
  <c r="Q146"/>
  <c r="P146"/>
  <c r="M146"/>
  <c r="L146"/>
  <c r="X181" l="1"/>
  <c r="V181"/>
  <c r="U181"/>
  <c r="S181"/>
  <c r="Q181"/>
  <c r="P181"/>
  <c r="M181"/>
  <c r="L181"/>
  <c r="X180"/>
  <c r="V180"/>
  <c r="U180"/>
  <c r="S180"/>
  <c r="Q180"/>
  <c r="P180"/>
  <c r="M180"/>
  <c r="L180"/>
  <c r="P106" l="1"/>
  <c r="X106"/>
  <c r="V106"/>
  <c r="U106"/>
  <c r="S106"/>
  <c r="Q106"/>
  <c r="M106"/>
  <c r="L106"/>
  <c r="P238" l="1"/>
  <c r="P283" l="1"/>
  <c r="P282"/>
  <c r="P281"/>
  <c r="AD17" i="5" l="1"/>
  <c r="AD16"/>
  <c r="AC16"/>
  <c r="AC17"/>
  <c r="AD89" l="1"/>
  <c r="AD91"/>
  <c r="AD92"/>
  <c r="AD93"/>
  <c r="AD94"/>
  <c r="AD95"/>
  <c r="AD87"/>
  <c r="R83"/>
  <c r="AD83" s="1"/>
  <c r="R84"/>
  <c r="AD84" s="1"/>
  <c r="R82"/>
  <c r="AD82" s="1"/>
  <c r="AD77"/>
  <c r="AD78"/>
  <c r="AD79"/>
  <c r="AD80"/>
  <c r="AD76"/>
  <c r="AD73"/>
  <c r="AD74"/>
  <c r="AD72"/>
  <c r="AD64"/>
  <c r="AD65"/>
  <c r="AD67"/>
  <c r="AD68"/>
  <c r="AD69"/>
  <c r="AD63"/>
  <c r="AD54"/>
  <c r="AD56"/>
  <c r="AD57"/>
  <c r="AD58"/>
  <c r="AD59"/>
  <c r="AD60"/>
  <c r="AD61"/>
  <c r="AD53"/>
  <c r="AD43"/>
  <c r="AD44"/>
  <c r="AD45"/>
  <c r="AD46"/>
  <c r="AD47"/>
  <c r="AD48"/>
  <c r="AD49"/>
  <c r="AD50"/>
  <c r="AD42"/>
  <c r="AD30"/>
  <c r="AD31"/>
  <c r="AD32"/>
  <c r="AD33"/>
  <c r="AD34"/>
  <c r="AD35"/>
  <c r="AD36"/>
  <c r="AD37"/>
  <c r="AD38"/>
  <c r="AD39"/>
  <c r="AD40"/>
  <c r="AD29"/>
  <c r="AD9"/>
  <c r="AD10"/>
  <c r="AD11"/>
  <c r="AD12"/>
  <c r="AD13"/>
  <c r="AD14"/>
  <c r="AD15"/>
  <c r="AD18"/>
  <c r="AD19"/>
  <c r="AD20"/>
  <c r="AD21"/>
  <c r="AD22"/>
  <c r="AD23"/>
  <c r="AD24"/>
  <c r="AD25"/>
  <c r="AD8"/>
  <c r="X283" i="1" l="1"/>
  <c r="X282"/>
  <c r="AC47" i="5" l="1"/>
  <c r="AC38"/>
  <c r="AC49"/>
  <c r="AC48"/>
  <c r="AC40" l="1"/>
  <c r="AC39"/>
  <c r="P114" i="1" l="1"/>
  <c r="Q114"/>
  <c r="V114"/>
  <c r="X114"/>
  <c r="Y114"/>
  <c r="Z114"/>
  <c r="X7" l="1"/>
  <c r="V7"/>
  <c r="U7"/>
  <c r="S7"/>
  <c r="Q7"/>
  <c r="P7"/>
  <c r="M7"/>
  <c r="L7"/>
  <c r="AC50" i="5" l="1"/>
  <c r="Y50"/>
  <c r="Z50" s="1"/>
  <c r="U50"/>
  <c r="T50"/>
  <c r="AC37"/>
  <c r="X314" i="1" l="1"/>
  <c r="V314"/>
  <c r="P314"/>
  <c r="AC13" i="5" l="1"/>
  <c r="Y13"/>
  <c r="Z13" s="1"/>
  <c r="U13"/>
  <c r="T13"/>
  <c r="AC31"/>
  <c r="Y31"/>
  <c r="T31"/>
  <c r="P101" i="1" l="1"/>
  <c r="X178" l="1"/>
  <c r="V178"/>
  <c r="U178"/>
  <c r="S178"/>
  <c r="Q178"/>
  <c r="P178"/>
  <c r="M178"/>
  <c r="L178"/>
  <c r="X177"/>
  <c r="V177"/>
  <c r="U177"/>
  <c r="S177"/>
  <c r="Q177"/>
  <c r="P177"/>
  <c r="M177"/>
  <c r="L177"/>
  <c r="AC36" i="5" l="1"/>
  <c r="Y36"/>
  <c r="Z36" s="1"/>
  <c r="U36"/>
  <c r="T36"/>
  <c r="X139" i="1" l="1"/>
  <c r="P139"/>
  <c r="AC44" i="5" l="1"/>
  <c r="Y44"/>
  <c r="T44"/>
  <c r="X103" l="1"/>
  <c r="W103"/>
  <c r="U103"/>
  <c r="T103"/>
  <c r="X102"/>
  <c r="W102"/>
  <c r="U102"/>
  <c r="T102"/>
  <c r="X101"/>
  <c r="W101"/>
  <c r="U101"/>
  <c r="T101"/>
  <c r="X100"/>
  <c r="W100"/>
  <c r="U100"/>
  <c r="T100"/>
  <c r="X99"/>
  <c r="W99"/>
  <c r="U99"/>
  <c r="T99"/>
  <c r="X95"/>
  <c r="W95"/>
  <c r="U95"/>
  <c r="T95"/>
  <c r="X94"/>
  <c r="W94"/>
  <c r="U94"/>
  <c r="T94"/>
  <c r="X93"/>
  <c r="W93"/>
  <c r="U93"/>
  <c r="T93"/>
  <c r="X92"/>
  <c r="W92"/>
  <c r="U92"/>
  <c r="T92"/>
  <c r="X91"/>
  <c r="W91"/>
  <c r="U91"/>
  <c r="T91"/>
  <c r="AC87" l="1"/>
  <c r="AC58"/>
  <c r="AC59"/>
  <c r="AC60"/>
  <c r="AC61"/>
  <c r="AC89"/>
  <c r="U89"/>
  <c r="T89"/>
  <c r="U87"/>
  <c r="AC84"/>
  <c r="U84"/>
  <c r="AC83"/>
  <c r="U83"/>
  <c r="AC82"/>
  <c r="U82"/>
  <c r="AC80"/>
  <c r="Y80"/>
  <c r="Z80" s="1"/>
  <c r="U80"/>
  <c r="T80"/>
  <c r="AC79"/>
  <c r="Y79"/>
  <c r="Z79" s="1"/>
  <c r="U79"/>
  <c r="T79"/>
  <c r="AC78"/>
  <c r="Y78"/>
  <c r="Z78" s="1"/>
  <c r="U78"/>
  <c r="T78"/>
  <c r="AC77"/>
  <c r="Y77"/>
  <c r="Z77" s="1"/>
  <c r="U77"/>
  <c r="T77"/>
  <c r="AC76"/>
  <c r="Y76"/>
  <c r="Z76" s="1"/>
  <c r="U76"/>
  <c r="T76"/>
  <c r="AC74"/>
  <c r="Y74"/>
  <c r="Z74" s="1"/>
  <c r="U74"/>
  <c r="T74"/>
  <c r="AC73"/>
  <c r="Y73"/>
  <c r="Z73" s="1"/>
  <c r="U73"/>
  <c r="T73"/>
  <c r="AC72"/>
  <c r="Y72"/>
  <c r="Z72" s="1"/>
  <c r="U72"/>
  <c r="T72"/>
  <c r="U70"/>
  <c r="AC69"/>
  <c r="Y69"/>
  <c r="Z69" s="1"/>
  <c r="U69"/>
  <c r="T69"/>
  <c r="AC68"/>
  <c r="Y68"/>
  <c r="Z68" s="1"/>
  <c r="U68"/>
  <c r="T68"/>
  <c r="AC67"/>
  <c r="Y67"/>
  <c r="Z67" s="1"/>
  <c r="U67"/>
  <c r="T67"/>
  <c r="AC65"/>
  <c r="Y65"/>
  <c r="Z65" s="1"/>
  <c r="T65"/>
  <c r="AC64"/>
  <c r="AC63"/>
  <c r="Y63"/>
  <c r="Z63" s="1"/>
  <c r="T63"/>
  <c r="Y61"/>
  <c r="Z61" s="1"/>
  <c r="U61"/>
  <c r="T61"/>
  <c r="Y60"/>
  <c r="Z60" s="1"/>
  <c r="U60"/>
  <c r="T60"/>
  <c r="Y59"/>
  <c r="Z59" s="1"/>
  <c r="U59"/>
  <c r="T59"/>
  <c r="Y58"/>
  <c r="Z58" s="1"/>
  <c r="U58"/>
  <c r="T58"/>
  <c r="AC57"/>
  <c r="Y57"/>
  <c r="Z57" s="1"/>
  <c r="U57"/>
  <c r="T57"/>
  <c r="AC56"/>
  <c r="Y56"/>
  <c r="Z56" s="1"/>
  <c r="U56"/>
  <c r="T56"/>
  <c r="AC54"/>
  <c r="Y54"/>
  <c r="Z54" s="1"/>
  <c r="U54"/>
  <c r="T54"/>
  <c r="AC53"/>
  <c r="Y53"/>
  <c r="Z53" s="1"/>
  <c r="U53"/>
  <c r="T53"/>
  <c r="AC46"/>
  <c r="Y46"/>
  <c r="U46"/>
  <c r="T46"/>
  <c r="AC45"/>
  <c r="Y45"/>
  <c r="U45"/>
  <c r="T45"/>
  <c r="AC43"/>
  <c r="Y43"/>
  <c r="T43"/>
  <c r="AC42"/>
  <c r="Y42"/>
  <c r="Z42" s="1"/>
  <c r="T42"/>
  <c r="AC35"/>
  <c r="Y35"/>
  <c r="Z35" s="1"/>
  <c r="U35"/>
  <c r="T35"/>
  <c r="AC34"/>
  <c r="Y34"/>
  <c r="U34"/>
  <c r="T34"/>
  <c r="AC33"/>
  <c r="Y33"/>
  <c r="U33"/>
  <c r="T33"/>
  <c r="AC32"/>
  <c r="Y32"/>
  <c r="U32"/>
  <c r="T32"/>
  <c r="AC30"/>
  <c r="Y30"/>
  <c r="T30"/>
  <c r="AC29"/>
  <c r="Y29"/>
  <c r="T29"/>
  <c r="AC25"/>
  <c r="Y25"/>
  <c r="Z25" s="1"/>
  <c r="U25"/>
  <c r="T25"/>
  <c r="AC24"/>
  <c r="Y24"/>
  <c r="Z24" s="1"/>
  <c r="U24"/>
  <c r="T24"/>
  <c r="AC23"/>
  <c r="Y23"/>
  <c r="Z23" s="1"/>
  <c r="U23"/>
  <c r="T23"/>
  <c r="AC22"/>
  <c r="Y22"/>
  <c r="Z22" s="1"/>
  <c r="U22"/>
  <c r="T22"/>
  <c r="AC21"/>
  <c r="Y21"/>
  <c r="Z21" s="1"/>
  <c r="U21"/>
  <c r="T21"/>
  <c r="AC20"/>
  <c r="Y20"/>
  <c r="Z20" s="1"/>
  <c r="U20"/>
  <c r="T20"/>
  <c r="AC19"/>
  <c r="Y19"/>
  <c r="Z19" s="1"/>
  <c r="U19"/>
  <c r="T19"/>
  <c r="AC18"/>
  <c r="Y18"/>
  <c r="U18"/>
  <c r="T18"/>
  <c r="Y17"/>
  <c r="Z17" s="1"/>
  <c r="U17"/>
  <c r="T17"/>
  <c r="Y16"/>
  <c r="Z16" s="1"/>
  <c r="U16"/>
  <c r="T16"/>
  <c r="AC15"/>
  <c r="U15"/>
  <c r="AC14"/>
  <c r="Y14"/>
  <c r="Z14" s="1"/>
  <c r="U14"/>
  <c r="T14"/>
  <c r="AC12"/>
  <c r="AC11"/>
  <c r="Y11"/>
  <c r="Z11" s="1"/>
  <c r="U11"/>
  <c r="T11"/>
  <c r="AC10"/>
  <c r="U10"/>
  <c r="AC9"/>
  <c r="U9"/>
  <c r="AC8"/>
  <c r="U8"/>
  <c r="U19" i="4" l="1"/>
  <c r="R19"/>
  <c r="N19"/>
  <c r="M19"/>
  <c r="U18"/>
  <c r="R18"/>
  <c r="N18"/>
  <c r="M18"/>
  <c r="U17"/>
  <c r="R17"/>
  <c r="N17"/>
  <c r="M17"/>
  <c r="U16"/>
  <c r="R16"/>
  <c r="N16"/>
  <c r="M16"/>
  <c r="X144" i="1" l="1"/>
  <c r="V144"/>
  <c r="U144"/>
  <c r="S144"/>
  <c r="Q144"/>
  <c r="P144"/>
  <c r="M144"/>
  <c r="L144"/>
  <c r="X143"/>
  <c r="V143"/>
  <c r="U143"/>
  <c r="S143"/>
  <c r="Q143"/>
  <c r="P143"/>
  <c r="M143"/>
  <c r="L143"/>
  <c r="X142"/>
  <c r="V142"/>
  <c r="U142"/>
  <c r="S142"/>
  <c r="Q142"/>
  <c r="P142"/>
  <c r="M142"/>
  <c r="L142"/>
  <c r="X141"/>
  <c r="V141"/>
  <c r="U141"/>
  <c r="S141"/>
  <c r="Q141"/>
  <c r="P141"/>
  <c r="M141"/>
  <c r="L141"/>
  <c r="AA14" i="2" l="1"/>
  <c r="AA19"/>
  <c r="X102" i="1"/>
  <c r="V102"/>
  <c r="U102"/>
  <c r="S102"/>
  <c r="Q102"/>
  <c r="P102"/>
  <c r="M102"/>
  <c r="L102"/>
  <c r="V101"/>
  <c r="U101"/>
  <c r="S101"/>
  <c r="M101"/>
  <c r="L101"/>
  <c r="X101"/>
  <c r="Q101" l="1"/>
  <c r="X308"/>
  <c r="AA55" i="2" l="1"/>
  <c r="AA54"/>
  <c r="AA52" l="1"/>
  <c r="W52"/>
  <c r="X52" s="1"/>
  <c r="S52"/>
  <c r="R52"/>
  <c r="X90" i="1" l="1"/>
  <c r="V90"/>
  <c r="U90"/>
  <c r="S90"/>
  <c r="Q90"/>
  <c r="P90"/>
  <c r="M90"/>
  <c r="L90"/>
  <c r="X89"/>
  <c r="V89"/>
  <c r="U89"/>
  <c r="S89"/>
  <c r="Q89"/>
  <c r="P89"/>
  <c r="M89"/>
  <c r="L89"/>
  <c r="X88"/>
  <c r="V88"/>
  <c r="U88"/>
  <c r="S88"/>
  <c r="Q88"/>
  <c r="P88"/>
  <c r="M88"/>
  <c r="L88"/>
  <c r="X87"/>
  <c r="V87"/>
  <c r="U87"/>
  <c r="S87"/>
  <c r="Q87"/>
  <c r="P87"/>
  <c r="M87"/>
  <c r="L87"/>
  <c r="X86"/>
  <c r="V86"/>
  <c r="U86"/>
  <c r="S86"/>
  <c r="Q86"/>
  <c r="P86"/>
  <c r="M86"/>
  <c r="L86"/>
  <c r="X85"/>
  <c r="V85"/>
  <c r="U85"/>
  <c r="S85"/>
  <c r="Q85"/>
  <c r="P85"/>
  <c r="M85"/>
  <c r="L85"/>
  <c r="X84"/>
  <c r="V84"/>
  <c r="U84"/>
  <c r="S84"/>
  <c r="Q84"/>
  <c r="P84"/>
  <c r="M84"/>
  <c r="L84"/>
  <c r="X83"/>
  <c r="V83"/>
  <c r="U83"/>
  <c r="S83"/>
  <c r="Q83"/>
  <c r="P83"/>
  <c r="M83"/>
  <c r="L83"/>
  <c r="AA46" i="2" l="1"/>
  <c r="W46"/>
  <c r="S46"/>
  <c r="R46"/>
  <c r="Z38" i="3" l="1"/>
  <c r="Y38"/>
  <c r="X38"/>
  <c r="V38"/>
  <c r="U38"/>
  <c r="S38"/>
  <c r="P38"/>
  <c r="M38"/>
  <c r="L38"/>
  <c r="Z35"/>
  <c r="Y35"/>
  <c r="X35"/>
  <c r="V35"/>
  <c r="U35"/>
  <c r="S35"/>
  <c r="P35"/>
  <c r="M35"/>
  <c r="L35"/>
  <c r="Z33"/>
  <c r="Y33"/>
  <c r="X33"/>
  <c r="V33"/>
  <c r="U33"/>
  <c r="S33"/>
  <c r="P33"/>
  <c r="M33"/>
  <c r="L33"/>
  <c r="Z31"/>
  <c r="Y31"/>
  <c r="X31"/>
  <c r="V31"/>
  <c r="P31"/>
  <c r="Z30"/>
  <c r="Y30"/>
  <c r="X30"/>
  <c r="V30"/>
  <c r="U30"/>
  <c r="S30"/>
  <c r="P30"/>
  <c r="M30"/>
  <c r="L30"/>
  <c r="Z29"/>
  <c r="Y29"/>
  <c r="X29"/>
  <c r="V29"/>
  <c r="P29"/>
  <c r="Z28"/>
  <c r="Y28"/>
  <c r="X28"/>
  <c r="V28"/>
  <c r="P28"/>
  <c r="Z27"/>
  <c r="Y27"/>
  <c r="X27"/>
  <c r="V27"/>
  <c r="U27"/>
  <c r="S27"/>
  <c r="P27"/>
  <c r="M27"/>
  <c r="L27"/>
  <c r="Z26"/>
  <c r="Y26"/>
  <c r="X26"/>
  <c r="V26"/>
  <c r="U26"/>
  <c r="S26"/>
  <c r="P26"/>
  <c r="M26"/>
  <c r="L26"/>
  <c r="Z25"/>
  <c r="Y25"/>
  <c r="X25"/>
  <c r="V25"/>
  <c r="U25"/>
  <c r="S25"/>
  <c r="P25"/>
  <c r="M25"/>
  <c r="L25"/>
  <c r="Z24"/>
  <c r="Y24"/>
  <c r="X24"/>
  <c r="V24"/>
  <c r="U24"/>
  <c r="S24"/>
  <c r="P24"/>
  <c r="M24"/>
  <c r="L24"/>
  <c r="Z23"/>
  <c r="Y23"/>
  <c r="X23"/>
  <c r="V23"/>
  <c r="U23"/>
  <c r="S23"/>
  <c r="P23"/>
  <c r="M23"/>
  <c r="L23"/>
  <c r="Z22"/>
  <c r="Y22"/>
  <c r="X22"/>
  <c r="V22"/>
  <c r="U22"/>
  <c r="S22"/>
  <c r="P22"/>
  <c r="M22"/>
  <c r="L22"/>
  <c r="Z20"/>
  <c r="Y20"/>
  <c r="X20"/>
  <c r="V20"/>
  <c r="U20"/>
  <c r="S20"/>
  <c r="P20"/>
  <c r="M20"/>
  <c r="L20"/>
  <c r="Z19"/>
  <c r="Y19"/>
  <c r="X19"/>
  <c r="V19"/>
  <c r="U19"/>
  <c r="S19"/>
  <c r="P19"/>
  <c r="M19"/>
  <c r="L19"/>
  <c r="Z18"/>
  <c r="Y18"/>
  <c r="X18"/>
  <c r="V18"/>
  <c r="U18"/>
  <c r="S18"/>
  <c r="P18"/>
  <c r="M18"/>
  <c r="L18"/>
  <c r="Z17"/>
  <c r="Y17"/>
  <c r="X17"/>
  <c r="V17"/>
  <c r="U17"/>
  <c r="S17"/>
  <c r="P17"/>
  <c r="M17"/>
  <c r="L17"/>
  <c r="Z15"/>
  <c r="Y15"/>
  <c r="X15"/>
  <c r="V15"/>
  <c r="U15"/>
  <c r="S15"/>
  <c r="P15"/>
  <c r="M15"/>
  <c r="L15"/>
  <c r="Z14"/>
  <c r="Y14"/>
  <c r="X14"/>
  <c r="V14"/>
  <c r="U14"/>
  <c r="S14"/>
  <c r="P14"/>
  <c r="M14"/>
  <c r="L14"/>
  <c r="Z13"/>
  <c r="Y13"/>
  <c r="X13"/>
  <c r="V13"/>
  <c r="U13"/>
  <c r="S13"/>
  <c r="P13"/>
  <c r="M13"/>
  <c r="L13"/>
  <c r="Z12"/>
  <c r="Y12"/>
  <c r="X12"/>
  <c r="V12"/>
  <c r="U12"/>
  <c r="S12"/>
  <c r="P12"/>
  <c r="M12"/>
  <c r="L12"/>
  <c r="Z11"/>
  <c r="Y11"/>
  <c r="X11"/>
  <c r="V11"/>
  <c r="U11"/>
  <c r="S11"/>
  <c r="P11"/>
  <c r="M11"/>
  <c r="L11"/>
  <c r="Z10"/>
  <c r="Y10"/>
  <c r="X10"/>
  <c r="V10"/>
  <c r="U10"/>
  <c r="S10"/>
  <c r="P10"/>
  <c r="M10"/>
  <c r="L10"/>
  <c r="Z9"/>
  <c r="Y9"/>
  <c r="X9"/>
  <c r="V9"/>
  <c r="U9"/>
  <c r="S9"/>
  <c r="P9"/>
  <c r="M9"/>
  <c r="L9"/>
  <c r="Z8"/>
  <c r="Y8"/>
  <c r="X8"/>
  <c r="V8"/>
  <c r="U8"/>
  <c r="S8"/>
  <c r="P8"/>
  <c r="M8"/>
  <c r="L8"/>
  <c r="Z7"/>
  <c r="Y7"/>
  <c r="X7"/>
  <c r="V7"/>
  <c r="U7"/>
  <c r="S7"/>
  <c r="P7"/>
  <c r="M7"/>
  <c r="L7"/>
  <c r="Z6"/>
  <c r="Y6"/>
  <c r="X6"/>
  <c r="V6"/>
  <c r="U6"/>
  <c r="S6"/>
  <c r="P6"/>
  <c r="M6"/>
  <c r="L6"/>
  <c r="X275" i="1" l="1"/>
  <c r="V275"/>
  <c r="U275"/>
  <c r="S275"/>
  <c r="Q275"/>
  <c r="P275"/>
  <c r="M275"/>
  <c r="L275"/>
  <c r="P292" l="1"/>
  <c r="X274" l="1"/>
  <c r="V274"/>
  <c r="U274"/>
  <c r="S274"/>
  <c r="Q274"/>
  <c r="P274"/>
  <c r="M274"/>
  <c r="L274"/>
  <c r="AA95" i="2" l="1"/>
  <c r="V95"/>
  <c r="U95"/>
  <c r="S95"/>
  <c r="R95"/>
  <c r="AA94"/>
  <c r="V94"/>
  <c r="U94"/>
  <c r="S94"/>
  <c r="R94"/>
  <c r="AA93"/>
  <c r="V93"/>
  <c r="U93"/>
  <c r="S93"/>
  <c r="R93"/>
  <c r="AA92"/>
  <c r="V92"/>
  <c r="U92"/>
  <c r="S92"/>
  <c r="R92"/>
  <c r="AA91"/>
  <c r="V91"/>
  <c r="U91"/>
  <c r="S91"/>
  <c r="R91"/>
  <c r="AA90"/>
  <c r="S90"/>
  <c r="R90"/>
  <c r="S88"/>
  <c r="AA85"/>
  <c r="S85"/>
  <c r="AA84"/>
  <c r="S84"/>
  <c r="AA83"/>
  <c r="S83"/>
  <c r="AA81"/>
  <c r="W81"/>
  <c r="X81" s="1"/>
  <c r="S81"/>
  <c r="R81"/>
  <c r="AA80"/>
  <c r="W80"/>
  <c r="X80" s="1"/>
  <c r="S80"/>
  <c r="R80"/>
  <c r="AA79"/>
  <c r="W79"/>
  <c r="X79" s="1"/>
  <c r="S79"/>
  <c r="R79"/>
  <c r="AA78"/>
  <c r="W78"/>
  <c r="X78" s="1"/>
  <c r="S78"/>
  <c r="R78"/>
  <c r="AA77"/>
  <c r="W77"/>
  <c r="X77" s="1"/>
  <c r="S77"/>
  <c r="R77"/>
  <c r="AA75"/>
  <c r="W75"/>
  <c r="X75" s="1"/>
  <c r="S75"/>
  <c r="R75"/>
  <c r="AA74"/>
  <c r="W74"/>
  <c r="X74" s="1"/>
  <c r="S74"/>
  <c r="R74"/>
  <c r="AA73"/>
  <c r="W73"/>
  <c r="X73" s="1"/>
  <c r="S73"/>
  <c r="R73"/>
  <c r="S71"/>
  <c r="AA70"/>
  <c r="W70"/>
  <c r="X70" s="1"/>
  <c r="S70"/>
  <c r="R70"/>
  <c r="AA69"/>
  <c r="W69"/>
  <c r="X69" s="1"/>
  <c r="S69"/>
  <c r="R69"/>
  <c r="AA68"/>
  <c r="W68"/>
  <c r="X68" s="1"/>
  <c r="S68"/>
  <c r="R68"/>
  <c r="AA66"/>
  <c r="W66"/>
  <c r="X66" s="1"/>
  <c r="R66"/>
  <c r="AA65"/>
  <c r="AA64"/>
  <c r="W64"/>
  <c r="X64" s="1"/>
  <c r="R64"/>
  <c r="AA62"/>
  <c r="W62"/>
  <c r="X62" s="1"/>
  <c r="S62"/>
  <c r="R62"/>
  <c r="AA61"/>
  <c r="W61"/>
  <c r="X61" s="1"/>
  <c r="S61"/>
  <c r="R61"/>
  <c r="AA60"/>
  <c r="W60"/>
  <c r="X60" s="1"/>
  <c r="S60"/>
  <c r="R60"/>
  <c r="AA59"/>
  <c r="W59"/>
  <c r="X59" s="1"/>
  <c r="S59"/>
  <c r="R59"/>
  <c r="AA58"/>
  <c r="W58"/>
  <c r="X58" s="1"/>
  <c r="S58"/>
  <c r="R58"/>
  <c r="AA57"/>
  <c r="W57"/>
  <c r="X57" s="1"/>
  <c r="S57"/>
  <c r="R57"/>
  <c r="W55"/>
  <c r="X55" s="1"/>
  <c r="S55"/>
  <c r="R55"/>
  <c r="W54"/>
  <c r="X54" s="1"/>
  <c r="S54"/>
  <c r="R54"/>
  <c r="AA51"/>
  <c r="W51"/>
  <c r="S51"/>
  <c r="R51"/>
  <c r="AA50"/>
  <c r="W50"/>
  <c r="S50"/>
  <c r="R50"/>
  <c r="AA49"/>
  <c r="W49"/>
  <c r="S49"/>
  <c r="R49"/>
  <c r="AA48"/>
  <c r="W48"/>
  <c r="S48"/>
  <c r="R48"/>
  <c r="AA47"/>
  <c r="W47"/>
  <c r="S47"/>
  <c r="R47"/>
  <c r="AA45"/>
  <c r="W45"/>
  <c r="S45"/>
  <c r="R45"/>
  <c r="AA44"/>
  <c r="W44"/>
  <c r="R44"/>
  <c r="AA43"/>
  <c r="W43"/>
  <c r="X43" s="1"/>
  <c r="R43"/>
  <c r="AA41"/>
  <c r="W41"/>
  <c r="X41" s="1"/>
  <c r="S41"/>
  <c r="R41"/>
  <c r="AA40"/>
  <c r="W40"/>
  <c r="S40"/>
  <c r="R40"/>
  <c r="AA39"/>
  <c r="W39"/>
  <c r="S39"/>
  <c r="R39"/>
  <c r="AA38"/>
  <c r="W38"/>
  <c r="S38"/>
  <c r="R38"/>
  <c r="AA37"/>
  <c r="W37"/>
  <c r="R37"/>
  <c r="AA36"/>
  <c r="W36"/>
  <c r="R36"/>
  <c r="AA32"/>
  <c r="W32"/>
  <c r="X32" s="1"/>
  <c r="S32"/>
  <c r="R32"/>
  <c r="AA31"/>
  <c r="W31"/>
  <c r="X31" s="1"/>
  <c r="S31"/>
  <c r="R31"/>
  <c r="AA30"/>
  <c r="W30"/>
  <c r="X30" s="1"/>
  <c r="S30"/>
  <c r="R30"/>
  <c r="AA29"/>
  <c r="W29"/>
  <c r="X29" s="1"/>
  <c r="S29"/>
  <c r="R29"/>
  <c r="AA28"/>
  <c r="W28"/>
  <c r="X28" s="1"/>
  <c r="S28"/>
  <c r="R28"/>
  <c r="AA27"/>
  <c r="W27"/>
  <c r="X27" s="1"/>
  <c r="S27"/>
  <c r="R27"/>
  <c r="AA26"/>
  <c r="W26"/>
  <c r="X26" s="1"/>
  <c r="S26"/>
  <c r="R26"/>
  <c r="AA25"/>
  <c r="W25"/>
  <c r="X25" s="1"/>
  <c r="S25"/>
  <c r="R25"/>
  <c r="AA24"/>
  <c r="W24"/>
  <c r="S24"/>
  <c r="R24"/>
  <c r="AA23"/>
  <c r="W23"/>
  <c r="X23" s="1"/>
  <c r="S23"/>
  <c r="R23"/>
  <c r="AA22"/>
  <c r="W22"/>
  <c r="X22" s="1"/>
  <c r="S22"/>
  <c r="R22"/>
  <c r="AA21"/>
  <c r="S21"/>
  <c r="AA20"/>
  <c r="W20"/>
  <c r="X20" s="1"/>
  <c r="S20"/>
  <c r="R20"/>
  <c r="AA18"/>
  <c r="W18"/>
  <c r="X18" s="1"/>
  <c r="S18"/>
  <c r="R18"/>
  <c r="AA17"/>
  <c r="W17"/>
  <c r="X17" s="1"/>
  <c r="S17"/>
  <c r="R17"/>
  <c r="AA16"/>
  <c r="S16"/>
  <c r="AA15"/>
  <c r="S15"/>
  <c r="S14"/>
  <c r="Z324" i="1" l="1"/>
  <c r="Y324"/>
  <c r="X324"/>
  <c r="V324"/>
  <c r="U324"/>
  <c r="S324"/>
  <c r="P324"/>
  <c r="M324"/>
  <c r="L324"/>
  <c r="Z321"/>
  <c r="Y321"/>
  <c r="X321"/>
  <c r="V321"/>
  <c r="U321"/>
  <c r="S321"/>
  <c r="P321"/>
  <c r="M321"/>
  <c r="L321"/>
  <c r="Z319"/>
  <c r="Y319"/>
  <c r="X319"/>
  <c r="V319"/>
  <c r="U319"/>
  <c r="S319"/>
  <c r="P319"/>
  <c r="M319"/>
  <c r="L319"/>
  <c r="Z317"/>
  <c r="Y317"/>
  <c r="X317"/>
  <c r="V317"/>
  <c r="P317"/>
  <c r="Z316"/>
  <c r="Y316"/>
  <c r="X316"/>
  <c r="V316"/>
  <c r="U316"/>
  <c r="S316"/>
  <c r="P316"/>
  <c r="M316"/>
  <c r="L316"/>
  <c r="Z315"/>
  <c r="Y315"/>
  <c r="X315"/>
  <c r="V315"/>
  <c r="P315"/>
  <c r="Z313"/>
  <c r="Y313"/>
  <c r="X313"/>
  <c r="V313"/>
  <c r="U313"/>
  <c r="S313"/>
  <c r="P313"/>
  <c r="M313"/>
  <c r="L313"/>
  <c r="Z312"/>
  <c r="Y312"/>
  <c r="X312"/>
  <c r="V312"/>
  <c r="U312"/>
  <c r="S312"/>
  <c r="P312"/>
  <c r="M312"/>
  <c r="L312"/>
  <c r="Z311"/>
  <c r="Y311"/>
  <c r="X311"/>
  <c r="V311"/>
  <c r="U311"/>
  <c r="S311"/>
  <c r="P311"/>
  <c r="M311"/>
  <c r="L311"/>
  <c r="Z310"/>
  <c r="Y310"/>
  <c r="X310"/>
  <c r="V310"/>
  <c r="U310"/>
  <c r="S310"/>
  <c r="P310"/>
  <c r="M310"/>
  <c r="L310"/>
  <c r="Z309"/>
  <c r="Y309"/>
  <c r="X309"/>
  <c r="V309"/>
  <c r="U309"/>
  <c r="S309"/>
  <c r="P309"/>
  <c r="M309"/>
  <c r="L309"/>
  <c r="Z308"/>
  <c r="Y308"/>
  <c r="V308"/>
  <c r="U308"/>
  <c r="S308"/>
  <c r="P308"/>
  <c r="M308"/>
  <c r="L308"/>
  <c r="Z306"/>
  <c r="Y306"/>
  <c r="X306"/>
  <c r="V306"/>
  <c r="U306"/>
  <c r="S306"/>
  <c r="P306"/>
  <c r="M306"/>
  <c r="L306"/>
  <c r="Z305"/>
  <c r="Y305"/>
  <c r="X305"/>
  <c r="V305"/>
  <c r="U305"/>
  <c r="S305"/>
  <c r="P305"/>
  <c r="M305"/>
  <c r="L305"/>
  <c r="Z304"/>
  <c r="Y304"/>
  <c r="X304"/>
  <c r="V304"/>
  <c r="U304"/>
  <c r="S304"/>
  <c r="P304"/>
  <c r="M304"/>
  <c r="L304"/>
  <c r="Z303"/>
  <c r="Y303"/>
  <c r="X303"/>
  <c r="V303"/>
  <c r="U303"/>
  <c r="S303"/>
  <c r="P303"/>
  <c r="M303"/>
  <c r="L303"/>
  <c r="Z301"/>
  <c r="Y301"/>
  <c r="X301"/>
  <c r="V301"/>
  <c r="U301"/>
  <c r="S301"/>
  <c r="P301"/>
  <c r="M301"/>
  <c r="L301"/>
  <c r="Z300"/>
  <c r="Y300"/>
  <c r="X300"/>
  <c r="V300"/>
  <c r="U300"/>
  <c r="S300"/>
  <c r="P300"/>
  <c r="M300"/>
  <c r="L300"/>
  <c r="Z299"/>
  <c r="Y299"/>
  <c r="X299"/>
  <c r="V299"/>
  <c r="U299"/>
  <c r="S299"/>
  <c r="P299"/>
  <c r="M299"/>
  <c r="L299"/>
  <c r="Z298"/>
  <c r="Y298"/>
  <c r="X298"/>
  <c r="V298"/>
  <c r="U298"/>
  <c r="S298"/>
  <c r="P298"/>
  <c r="M298"/>
  <c r="L298"/>
  <c r="Z297"/>
  <c r="Y297"/>
  <c r="X297"/>
  <c r="V297"/>
  <c r="U297"/>
  <c r="S297"/>
  <c r="P297"/>
  <c r="M297"/>
  <c r="L297"/>
  <c r="Z296"/>
  <c r="Y296"/>
  <c r="X296"/>
  <c r="V296"/>
  <c r="U296"/>
  <c r="S296"/>
  <c r="P296"/>
  <c r="M296"/>
  <c r="L296"/>
  <c r="Z295"/>
  <c r="Y295"/>
  <c r="X295"/>
  <c r="V295"/>
  <c r="U295"/>
  <c r="S295"/>
  <c r="P295"/>
  <c r="M295"/>
  <c r="L295"/>
  <c r="Z294"/>
  <c r="Y294"/>
  <c r="X294"/>
  <c r="V294"/>
  <c r="U294"/>
  <c r="S294"/>
  <c r="P294"/>
  <c r="M294"/>
  <c r="L294"/>
  <c r="Z293"/>
  <c r="Y293"/>
  <c r="X293"/>
  <c r="V293"/>
  <c r="U293"/>
  <c r="S293"/>
  <c r="P293"/>
  <c r="M293"/>
  <c r="L293"/>
  <c r="Z292"/>
  <c r="Y292"/>
  <c r="X292"/>
  <c r="V292"/>
  <c r="U292"/>
  <c r="S292"/>
  <c r="M292"/>
  <c r="L292"/>
  <c r="Z286"/>
  <c r="Y286"/>
  <c r="X286"/>
  <c r="V286"/>
  <c r="U286"/>
  <c r="S286"/>
  <c r="Q286"/>
  <c r="P286"/>
  <c r="M286"/>
  <c r="L286"/>
  <c r="Z285"/>
  <c r="Y285"/>
  <c r="X285"/>
  <c r="V285"/>
  <c r="U285"/>
  <c r="S285"/>
  <c r="Q285"/>
  <c r="P285"/>
  <c r="M285"/>
  <c r="L285"/>
  <c r="Z284"/>
  <c r="Y284"/>
  <c r="X284"/>
  <c r="V284"/>
  <c r="U284"/>
  <c r="S284"/>
  <c r="Q284"/>
  <c r="P284"/>
  <c r="M284"/>
  <c r="L284"/>
  <c r="U283"/>
  <c r="S283"/>
  <c r="M283"/>
  <c r="L283"/>
  <c r="U281"/>
  <c r="S281"/>
  <c r="M281"/>
  <c r="L281"/>
  <c r="Z281"/>
  <c r="Z280"/>
  <c r="Y280"/>
  <c r="X280"/>
  <c r="V280"/>
  <c r="U280"/>
  <c r="S280"/>
  <c r="Q280"/>
  <c r="P280"/>
  <c r="M280"/>
  <c r="L280"/>
  <c r="Z276"/>
  <c r="Y276"/>
  <c r="X276"/>
  <c r="V276"/>
  <c r="U276"/>
  <c r="S276"/>
  <c r="Q276"/>
  <c r="P276"/>
  <c r="M276"/>
  <c r="L276"/>
  <c r="Z273"/>
  <c r="Y273"/>
  <c r="X273"/>
  <c r="V273"/>
  <c r="U273"/>
  <c r="S273"/>
  <c r="Q273"/>
  <c r="P273"/>
  <c r="M273"/>
  <c r="L273"/>
  <c r="Z272"/>
  <c r="Y272"/>
  <c r="X272"/>
  <c r="V272"/>
  <c r="U272"/>
  <c r="S272"/>
  <c r="Q272"/>
  <c r="P272"/>
  <c r="M272"/>
  <c r="L272"/>
  <c r="Z271"/>
  <c r="Y271"/>
  <c r="X271"/>
  <c r="V271"/>
  <c r="U271"/>
  <c r="S271"/>
  <c r="Q271"/>
  <c r="P271"/>
  <c r="M271"/>
  <c r="L271"/>
  <c r="Z270"/>
  <c r="Y270"/>
  <c r="X270"/>
  <c r="V270"/>
  <c r="U270"/>
  <c r="S270"/>
  <c r="Q270"/>
  <c r="P270"/>
  <c r="M270"/>
  <c r="L270"/>
  <c r="Z269"/>
  <c r="Y269"/>
  <c r="X269"/>
  <c r="V269"/>
  <c r="U269"/>
  <c r="S269"/>
  <c r="Q269"/>
  <c r="P269"/>
  <c r="M269"/>
  <c r="L269"/>
  <c r="Z268"/>
  <c r="Y268"/>
  <c r="X268"/>
  <c r="V268"/>
  <c r="U268"/>
  <c r="S268"/>
  <c r="Q268"/>
  <c r="P268"/>
  <c r="M268"/>
  <c r="L268"/>
  <c r="Z266"/>
  <c r="Y266"/>
  <c r="X266"/>
  <c r="V266"/>
  <c r="U266"/>
  <c r="S266"/>
  <c r="Q266"/>
  <c r="P266"/>
  <c r="M266"/>
  <c r="L266"/>
  <c r="Z265"/>
  <c r="Y265"/>
  <c r="X265"/>
  <c r="V265"/>
  <c r="U265"/>
  <c r="S265"/>
  <c r="Q265"/>
  <c r="P265"/>
  <c r="M265"/>
  <c r="L265"/>
  <c r="Z264"/>
  <c r="Y264"/>
  <c r="X264"/>
  <c r="V264"/>
  <c r="U264"/>
  <c r="S264"/>
  <c r="Q264"/>
  <c r="P264"/>
  <c r="M264"/>
  <c r="L264"/>
  <c r="Z263"/>
  <c r="Y263"/>
  <c r="X263"/>
  <c r="V263"/>
  <c r="U263"/>
  <c r="S263"/>
  <c r="Q263"/>
  <c r="P263"/>
  <c r="M263"/>
  <c r="L263"/>
  <c r="Z262"/>
  <c r="Y262"/>
  <c r="X262"/>
  <c r="V262"/>
  <c r="U262"/>
  <c r="S262"/>
  <c r="Q262"/>
  <c r="P262"/>
  <c r="M262"/>
  <c r="L262"/>
  <c r="Z261"/>
  <c r="Y261"/>
  <c r="X261"/>
  <c r="V261"/>
  <c r="U261"/>
  <c r="S261"/>
  <c r="Q261"/>
  <c r="P261"/>
  <c r="M261"/>
  <c r="L261"/>
  <c r="Z260"/>
  <c r="Y260"/>
  <c r="X260"/>
  <c r="V260"/>
  <c r="U260"/>
  <c r="S260"/>
  <c r="Q260"/>
  <c r="P260"/>
  <c r="M260"/>
  <c r="L260"/>
  <c r="Z259"/>
  <c r="Y259"/>
  <c r="X259"/>
  <c r="V259"/>
  <c r="U259"/>
  <c r="S259"/>
  <c r="Q259"/>
  <c r="P259"/>
  <c r="M259"/>
  <c r="L259"/>
  <c r="U257"/>
  <c r="S257"/>
  <c r="M257"/>
  <c r="L257"/>
  <c r="X257"/>
  <c r="U256"/>
  <c r="S256"/>
  <c r="M256"/>
  <c r="L256"/>
  <c r="X256"/>
  <c r="U255"/>
  <c r="S255"/>
  <c r="M255"/>
  <c r="L255"/>
  <c r="Q255"/>
  <c r="U254"/>
  <c r="S254"/>
  <c r="M254"/>
  <c r="L254"/>
  <c r="Z254"/>
  <c r="Z251"/>
  <c r="Y251"/>
  <c r="X251"/>
  <c r="V251"/>
  <c r="U251"/>
  <c r="S251"/>
  <c r="Q251"/>
  <c r="P251"/>
  <c r="M251"/>
  <c r="L251"/>
  <c r="Z250"/>
  <c r="Y250"/>
  <c r="X250"/>
  <c r="V250"/>
  <c r="U250"/>
  <c r="S250"/>
  <c r="Q250"/>
  <c r="P250"/>
  <c r="M250"/>
  <c r="L250"/>
  <c r="Z249"/>
  <c r="Y249"/>
  <c r="X249"/>
  <c r="V249"/>
  <c r="U249"/>
  <c r="S249"/>
  <c r="Q249"/>
  <c r="P249"/>
  <c r="M249"/>
  <c r="L249"/>
  <c r="Y245"/>
  <c r="V245"/>
  <c r="Z244"/>
  <c r="Y244"/>
  <c r="X244"/>
  <c r="V244"/>
  <c r="U244"/>
  <c r="S244"/>
  <c r="Q244"/>
  <c r="P244"/>
  <c r="M244"/>
  <c r="L244"/>
  <c r="Z243"/>
  <c r="Y243"/>
  <c r="X243"/>
  <c r="V243"/>
  <c r="U243"/>
  <c r="S243"/>
  <c r="Q243"/>
  <c r="P243"/>
  <c r="M243"/>
  <c r="L243"/>
  <c r="Z242"/>
  <c r="Y242"/>
  <c r="X242"/>
  <c r="V242"/>
  <c r="U242"/>
  <c r="S242"/>
  <c r="Q242"/>
  <c r="P242"/>
  <c r="M242"/>
  <c r="L242"/>
  <c r="Z241"/>
  <c r="Y241"/>
  <c r="X241"/>
  <c r="V241"/>
  <c r="U241"/>
  <c r="S241"/>
  <c r="Q241"/>
  <c r="P241"/>
  <c r="M241"/>
  <c r="L241"/>
  <c r="Z240"/>
  <c r="Y240"/>
  <c r="X240"/>
  <c r="V240"/>
  <c r="U240"/>
  <c r="S240"/>
  <c r="Q240"/>
  <c r="P240"/>
  <c r="M240"/>
  <c r="L240"/>
  <c r="Z238"/>
  <c r="Y238"/>
  <c r="X238"/>
  <c r="V238"/>
  <c r="U238"/>
  <c r="S238"/>
  <c r="M238"/>
  <c r="L238"/>
  <c r="Z237"/>
  <c r="Y237"/>
  <c r="Z236"/>
  <c r="Y236"/>
  <c r="X236"/>
  <c r="V236"/>
  <c r="U236"/>
  <c r="S236"/>
  <c r="P236"/>
  <c r="M236"/>
  <c r="L236"/>
  <c r="Z235"/>
  <c r="Y235"/>
  <c r="Y234"/>
  <c r="Z233"/>
  <c r="Y233"/>
  <c r="X233"/>
  <c r="V233"/>
  <c r="U233"/>
  <c r="S233"/>
  <c r="Q233"/>
  <c r="P233"/>
  <c r="M233"/>
  <c r="L233"/>
  <c r="Z232"/>
  <c r="Y232"/>
  <c r="X232"/>
  <c r="V232"/>
  <c r="U232"/>
  <c r="S232"/>
  <c r="Q232"/>
  <c r="P232"/>
  <c r="M232"/>
  <c r="L232"/>
  <c r="Z231"/>
  <c r="Y231"/>
  <c r="X231"/>
  <c r="V231"/>
  <c r="U231"/>
  <c r="S231"/>
  <c r="Q231"/>
  <c r="P231"/>
  <c r="M231"/>
  <c r="L231"/>
  <c r="Z229"/>
  <c r="Y229"/>
  <c r="X229"/>
  <c r="V229"/>
  <c r="U229"/>
  <c r="S229"/>
  <c r="Q229"/>
  <c r="P229"/>
  <c r="M229"/>
  <c r="L229"/>
  <c r="Z228"/>
  <c r="Y228"/>
  <c r="X228"/>
  <c r="V228"/>
  <c r="U228"/>
  <c r="S228"/>
  <c r="Q228"/>
  <c r="P228"/>
  <c r="M228"/>
  <c r="L228"/>
  <c r="Z227"/>
  <c r="Y227"/>
  <c r="X227"/>
  <c r="V227"/>
  <c r="U227"/>
  <c r="S227"/>
  <c r="Q227"/>
  <c r="P227"/>
  <c r="M227"/>
  <c r="L227"/>
  <c r="Z225"/>
  <c r="Y225"/>
  <c r="X225"/>
  <c r="V225"/>
  <c r="U225"/>
  <c r="S225"/>
  <c r="Q225"/>
  <c r="P225"/>
  <c r="M225"/>
  <c r="L225"/>
  <c r="Z224"/>
  <c r="Y224"/>
  <c r="X224"/>
  <c r="V224"/>
  <c r="U224"/>
  <c r="S224"/>
  <c r="Q224"/>
  <c r="P224"/>
  <c r="M224"/>
  <c r="L224"/>
  <c r="Z223"/>
  <c r="Y223"/>
  <c r="X223"/>
  <c r="V223"/>
  <c r="U223"/>
  <c r="S223"/>
  <c r="Q223"/>
  <c r="P223"/>
  <c r="M223"/>
  <c r="L223"/>
  <c r="Z221"/>
  <c r="Y221"/>
  <c r="X221"/>
  <c r="V221"/>
  <c r="U221"/>
  <c r="S221"/>
  <c r="Q221"/>
  <c r="P221"/>
  <c r="M221"/>
  <c r="L221"/>
  <c r="Z220"/>
  <c r="Y220"/>
  <c r="X220"/>
  <c r="V220"/>
  <c r="U220"/>
  <c r="S220"/>
  <c r="Q220"/>
  <c r="P220"/>
  <c r="M220"/>
  <c r="L220"/>
  <c r="Z219"/>
  <c r="Y219"/>
  <c r="X219"/>
  <c r="V219"/>
  <c r="U219"/>
  <c r="S219"/>
  <c r="Q219"/>
  <c r="P219"/>
  <c r="M219"/>
  <c r="L219"/>
  <c r="Z218"/>
  <c r="Y218"/>
  <c r="X218"/>
  <c r="V218"/>
  <c r="U218"/>
  <c r="S218"/>
  <c r="Q218"/>
  <c r="P218"/>
  <c r="M218"/>
  <c r="L218"/>
  <c r="Z217"/>
  <c r="Y217"/>
  <c r="X217"/>
  <c r="V217"/>
  <c r="U217"/>
  <c r="S217"/>
  <c r="Q217"/>
  <c r="P217"/>
  <c r="M217"/>
  <c r="L217"/>
  <c r="Z216"/>
  <c r="Y216"/>
  <c r="X216"/>
  <c r="V216"/>
  <c r="U216"/>
  <c r="S216"/>
  <c r="Q216"/>
  <c r="P216"/>
  <c r="M216"/>
  <c r="L216"/>
  <c r="Z214"/>
  <c r="Y214"/>
  <c r="X214"/>
  <c r="V214"/>
  <c r="U214"/>
  <c r="S214"/>
  <c r="Q214"/>
  <c r="P214"/>
  <c r="M214"/>
  <c r="L214"/>
  <c r="B214"/>
  <c r="B218" s="1"/>
  <c r="B221" s="1"/>
  <c r="B225" s="1"/>
  <c r="B229" s="1"/>
  <c r="B233" s="1"/>
  <c r="B236" s="1"/>
  <c r="B238" s="1"/>
  <c r="Z213"/>
  <c r="Y213"/>
  <c r="X213"/>
  <c r="V213"/>
  <c r="U213"/>
  <c r="S213"/>
  <c r="Q213"/>
  <c r="P213"/>
  <c r="M213"/>
  <c r="L213"/>
  <c r="B213"/>
  <c r="B217" s="1"/>
  <c r="B220" s="1"/>
  <c r="B224" s="1"/>
  <c r="B228" s="1"/>
  <c r="B232" s="1"/>
  <c r="Z212"/>
  <c r="Y212"/>
  <c r="X212"/>
  <c r="V212"/>
  <c r="U212"/>
  <c r="S212"/>
  <c r="Q212"/>
  <c r="P212"/>
  <c r="M212"/>
  <c r="L212"/>
  <c r="Z210"/>
  <c r="Y210"/>
  <c r="X210"/>
  <c r="V210"/>
  <c r="U210"/>
  <c r="S210"/>
  <c r="Q210"/>
  <c r="P210"/>
  <c r="M210"/>
  <c r="L210"/>
  <c r="Z209"/>
  <c r="Y209"/>
  <c r="X209"/>
  <c r="V209"/>
  <c r="U209"/>
  <c r="S209"/>
  <c r="Q209"/>
  <c r="P209"/>
  <c r="M209"/>
  <c r="L209"/>
  <c r="Z208"/>
  <c r="Y208"/>
  <c r="X208"/>
  <c r="V208"/>
  <c r="U208"/>
  <c r="S208"/>
  <c r="Q208"/>
  <c r="P208"/>
  <c r="M208"/>
  <c r="L208"/>
  <c r="U205"/>
  <c r="S205"/>
  <c r="M205"/>
  <c r="L205"/>
  <c r="Y205"/>
  <c r="Z202"/>
  <c r="Y202"/>
  <c r="X202"/>
  <c r="V202"/>
  <c r="Q202"/>
  <c r="P202"/>
  <c r="U201"/>
  <c r="S201"/>
  <c r="M201"/>
  <c r="L201"/>
  <c r="K201"/>
  <c r="Q201" s="1"/>
  <c r="Y200"/>
  <c r="X200"/>
  <c r="U200"/>
  <c r="S200"/>
  <c r="Q200"/>
  <c r="P200"/>
  <c r="M200"/>
  <c r="L200"/>
  <c r="Y199"/>
  <c r="X199"/>
  <c r="U199"/>
  <c r="S199"/>
  <c r="Q199"/>
  <c r="P199"/>
  <c r="M199"/>
  <c r="L199"/>
  <c r="Z198"/>
  <c r="Y198"/>
  <c r="X198"/>
  <c r="V198"/>
  <c r="U198"/>
  <c r="S198"/>
  <c r="Q198"/>
  <c r="P198"/>
  <c r="M198"/>
  <c r="L198"/>
  <c r="Z197"/>
  <c r="Y197"/>
  <c r="X197"/>
  <c r="V197"/>
  <c r="U197"/>
  <c r="S197"/>
  <c r="Q197"/>
  <c r="P197"/>
  <c r="M197"/>
  <c r="L197"/>
  <c r="Z196"/>
  <c r="Y196"/>
  <c r="X196"/>
  <c r="V196"/>
  <c r="U196"/>
  <c r="S196"/>
  <c r="Q196"/>
  <c r="P196"/>
  <c r="M196"/>
  <c r="L196"/>
  <c r="Z195"/>
  <c r="Y195"/>
  <c r="X195"/>
  <c r="V195"/>
  <c r="U195"/>
  <c r="S195"/>
  <c r="Q195"/>
  <c r="P195"/>
  <c r="M195"/>
  <c r="L195"/>
  <c r="Z194"/>
  <c r="Y194"/>
  <c r="X194"/>
  <c r="V194"/>
  <c r="U194"/>
  <c r="S194"/>
  <c r="Q194"/>
  <c r="P194"/>
  <c r="M194"/>
  <c r="L194"/>
  <c r="Z192"/>
  <c r="Y192"/>
  <c r="X192"/>
  <c r="V192"/>
  <c r="U192"/>
  <c r="S192"/>
  <c r="Q192"/>
  <c r="P192"/>
  <c r="M192"/>
  <c r="L192"/>
  <c r="Z191"/>
  <c r="Y191"/>
  <c r="X191"/>
  <c r="V191"/>
  <c r="U191"/>
  <c r="S191"/>
  <c r="Q191"/>
  <c r="P191"/>
  <c r="M191"/>
  <c r="L191"/>
  <c r="Z190"/>
  <c r="Y190"/>
  <c r="X190"/>
  <c r="V190"/>
  <c r="U190"/>
  <c r="S190"/>
  <c r="Q190"/>
  <c r="P190"/>
  <c r="M190"/>
  <c r="L190"/>
  <c r="Z189"/>
  <c r="Y189"/>
  <c r="X189"/>
  <c r="V189"/>
  <c r="U189"/>
  <c r="S189"/>
  <c r="Q189"/>
  <c r="P189"/>
  <c r="M189"/>
  <c r="L189"/>
  <c r="Z188"/>
  <c r="Y188"/>
  <c r="X188"/>
  <c r="V188"/>
  <c r="U188"/>
  <c r="S188"/>
  <c r="Q188"/>
  <c r="P188"/>
  <c r="M188"/>
  <c r="L188"/>
  <c r="Z187"/>
  <c r="Y187"/>
  <c r="X187"/>
  <c r="V187"/>
  <c r="U187"/>
  <c r="S187"/>
  <c r="Q187"/>
  <c r="P187"/>
  <c r="M187"/>
  <c r="L187"/>
  <c r="Z186"/>
  <c r="Y186"/>
  <c r="X186"/>
  <c r="V186"/>
  <c r="U186"/>
  <c r="S186"/>
  <c r="Q186"/>
  <c r="P186"/>
  <c r="M186"/>
  <c r="L186"/>
  <c r="Z184"/>
  <c r="Y184"/>
  <c r="X184"/>
  <c r="V184"/>
  <c r="U184"/>
  <c r="S184"/>
  <c r="Q184"/>
  <c r="P184"/>
  <c r="M184"/>
  <c r="L184"/>
  <c r="Z183"/>
  <c r="Y183"/>
  <c r="X183"/>
  <c r="V183"/>
  <c r="U183"/>
  <c r="S183"/>
  <c r="Q183"/>
  <c r="P183"/>
  <c r="M183"/>
  <c r="L183"/>
  <c r="Z182"/>
  <c r="Y182"/>
  <c r="X182"/>
  <c r="V182"/>
  <c r="U182"/>
  <c r="S182"/>
  <c r="Q182"/>
  <c r="P182"/>
  <c r="M182"/>
  <c r="L182"/>
  <c r="Z179"/>
  <c r="Y179"/>
  <c r="X179"/>
  <c r="V179"/>
  <c r="U179"/>
  <c r="S179"/>
  <c r="Q179"/>
  <c r="P179"/>
  <c r="M179"/>
  <c r="L179"/>
  <c r="Z176"/>
  <c r="Y176"/>
  <c r="X176"/>
  <c r="V176"/>
  <c r="U176"/>
  <c r="S176"/>
  <c r="Q176"/>
  <c r="P176"/>
  <c r="M176"/>
  <c r="L176"/>
  <c r="Z175"/>
  <c r="Y175"/>
  <c r="X175"/>
  <c r="V175"/>
  <c r="U175"/>
  <c r="S175"/>
  <c r="Q175"/>
  <c r="P175"/>
  <c r="M175"/>
  <c r="L175"/>
  <c r="Z174"/>
  <c r="Y174"/>
  <c r="X174"/>
  <c r="V174"/>
  <c r="U174"/>
  <c r="S174"/>
  <c r="Q174"/>
  <c r="P174"/>
  <c r="M174"/>
  <c r="L174"/>
  <c r="Z173"/>
  <c r="Y173"/>
  <c r="X173"/>
  <c r="V173"/>
  <c r="U173"/>
  <c r="S173"/>
  <c r="Q173"/>
  <c r="P173"/>
  <c r="M173"/>
  <c r="L173"/>
  <c r="Z172"/>
  <c r="Y172"/>
  <c r="X172"/>
  <c r="V172"/>
  <c r="U172"/>
  <c r="S172"/>
  <c r="Q172"/>
  <c r="P172"/>
  <c r="M172"/>
  <c r="L172"/>
  <c r="Z171"/>
  <c r="Y171"/>
  <c r="X171"/>
  <c r="V171"/>
  <c r="U171"/>
  <c r="S171"/>
  <c r="Q171"/>
  <c r="P171"/>
  <c r="M171"/>
  <c r="L171"/>
  <c r="Z170"/>
  <c r="Y170"/>
  <c r="X170"/>
  <c r="V170"/>
  <c r="U170"/>
  <c r="S170"/>
  <c r="Q170"/>
  <c r="P170"/>
  <c r="M170"/>
  <c r="L170"/>
  <c r="Z169"/>
  <c r="Y169"/>
  <c r="X169"/>
  <c r="V169"/>
  <c r="U169"/>
  <c r="S169"/>
  <c r="Q169"/>
  <c r="P169"/>
  <c r="M169"/>
  <c r="L169"/>
  <c r="Z168"/>
  <c r="Y168"/>
  <c r="X168"/>
  <c r="V168"/>
  <c r="U168"/>
  <c r="S168"/>
  <c r="Q168"/>
  <c r="P168"/>
  <c r="M168"/>
  <c r="L168"/>
  <c r="Z167"/>
  <c r="Y167"/>
  <c r="X167"/>
  <c r="V167"/>
  <c r="U167"/>
  <c r="S167"/>
  <c r="Q167"/>
  <c r="P167"/>
  <c r="M167"/>
  <c r="L167"/>
  <c r="Z166"/>
  <c r="Y166"/>
  <c r="X166"/>
  <c r="V166"/>
  <c r="U166"/>
  <c r="S166"/>
  <c r="Q166"/>
  <c r="P166"/>
  <c r="M166"/>
  <c r="L166"/>
  <c r="Z165"/>
  <c r="Y165"/>
  <c r="X165"/>
  <c r="V165"/>
  <c r="U165"/>
  <c r="S165"/>
  <c r="Q165"/>
  <c r="P165"/>
  <c r="M165"/>
  <c r="L165"/>
  <c r="Z164"/>
  <c r="Y164"/>
  <c r="X164"/>
  <c r="V164"/>
  <c r="U164"/>
  <c r="S164"/>
  <c r="Q164"/>
  <c r="P164"/>
  <c r="M164"/>
  <c r="L164"/>
  <c r="Z163"/>
  <c r="Y163"/>
  <c r="X163"/>
  <c r="V163"/>
  <c r="U163"/>
  <c r="S163"/>
  <c r="Q163"/>
  <c r="P163"/>
  <c r="M163"/>
  <c r="L163"/>
  <c r="Z162"/>
  <c r="Y162"/>
  <c r="X162"/>
  <c r="V162"/>
  <c r="U162"/>
  <c r="S162"/>
  <c r="Q162"/>
  <c r="P162"/>
  <c r="M162"/>
  <c r="L162"/>
  <c r="Z161"/>
  <c r="Y161"/>
  <c r="X161"/>
  <c r="V161"/>
  <c r="U161"/>
  <c r="S161"/>
  <c r="Q161"/>
  <c r="P161"/>
  <c r="M161"/>
  <c r="L161"/>
  <c r="Z160"/>
  <c r="Y160"/>
  <c r="X160"/>
  <c r="V160"/>
  <c r="U160"/>
  <c r="S160"/>
  <c r="Q160"/>
  <c r="P160"/>
  <c r="M160"/>
  <c r="L160"/>
  <c r="Z159"/>
  <c r="Y159"/>
  <c r="X159"/>
  <c r="V159"/>
  <c r="U159"/>
  <c r="S159"/>
  <c r="Q159"/>
  <c r="P159"/>
  <c r="M159"/>
  <c r="L159"/>
  <c r="Z158"/>
  <c r="Y158"/>
  <c r="X158"/>
  <c r="V158"/>
  <c r="U158"/>
  <c r="S158"/>
  <c r="Q158"/>
  <c r="P158"/>
  <c r="M158"/>
  <c r="L158"/>
  <c r="X157"/>
  <c r="V157"/>
  <c r="U157"/>
  <c r="S157"/>
  <c r="Q157"/>
  <c r="P157"/>
  <c r="M157"/>
  <c r="L157"/>
  <c r="X156"/>
  <c r="V156"/>
  <c r="U156"/>
  <c r="S156"/>
  <c r="Q156"/>
  <c r="P156"/>
  <c r="M156"/>
  <c r="L156"/>
  <c r="X155"/>
  <c r="V155"/>
  <c r="U155"/>
  <c r="S155"/>
  <c r="Q155"/>
  <c r="P155"/>
  <c r="M155"/>
  <c r="L155"/>
  <c r="Z154"/>
  <c r="Y154"/>
  <c r="X154"/>
  <c r="V154"/>
  <c r="U154"/>
  <c r="S154"/>
  <c r="Q154"/>
  <c r="P154"/>
  <c r="M154"/>
  <c r="L154"/>
  <c r="Z153"/>
  <c r="Y153"/>
  <c r="X153"/>
  <c r="V153"/>
  <c r="U153"/>
  <c r="S153"/>
  <c r="Q153"/>
  <c r="P153"/>
  <c r="M153"/>
  <c r="L153"/>
  <c r="Z152"/>
  <c r="Y152"/>
  <c r="X152"/>
  <c r="V152"/>
  <c r="U152"/>
  <c r="S152"/>
  <c r="Q152"/>
  <c r="P152"/>
  <c r="M152"/>
  <c r="L152"/>
  <c r="Z151"/>
  <c r="Y151"/>
  <c r="X151"/>
  <c r="V151"/>
  <c r="U151"/>
  <c r="S151"/>
  <c r="Q151"/>
  <c r="P151"/>
  <c r="M151"/>
  <c r="L151"/>
  <c r="X138"/>
  <c r="V138"/>
  <c r="U138"/>
  <c r="S138"/>
  <c r="Q138"/>
  <c r="P138"/>
  <c r="M138"/>
  <c r="L138"/>
  <c r="X137"/>
  <c r="V137"/>
  <c r="U137"/>
  <c r="S137"/>
  <c r="Q137"/>
  <c r="P137"/>
  <c r="M137"/>
  <c r="L137"/>
  <c r="X136"/>
  <c r="V136"/>
  <c r="U136"/>
  <c r="S136"/>
  <c r="Q136"/>
  <c r="P136"/>
  <c r="M136"/>
  <c r="L136"/>
  <c r="X135"/>
  <c r="V135"/>
  <c r="U135"/>
  <c r="S135"/>
  <c r="Q135"/>
  <c r="P135"/>
  <c r="M135"/>
  <c r="L135"/>
  <c r="Z134"/>
  <c r="Y134"/>
  <c r="X134"/>
  <c r="V134"/>
  <c r="U134"/>
  <c r="S134"/>
  <c r="Q134"/>
  <c r="P134"/>
  <c r="M134"/>
  <c r="L134"/>
  <c r="Z133"/>
  <c r="Y133"/>
  <c r="X133"/>
  <c r="V133"/>
  <c r="U133"/>
  <c r="S133"/>
  <c r="Q133"/>
  <c r="P133"/>
  <c r="M133"/>
  <c r="L133"/>
  <c r="U131"/>
  <c r="S131"/>
  <c r="M131"/>
  <c r="L131"/>
  <c r="Z131"/>
  <c r="Z130"/>
  <c r="X130"/>
  <c r="V130"/>
  <c r="Q130"/>
  <c r="P130"/>
  <c r="Z129"/>
  <c r="X129"/>
  <c r="V129"/>
  <c r="U129"/>
  <c r="S129"/>
  <c r="Q129"/>
  <c r="P129"/>
  <c r="M129"/>
  <c r="L129"/>
  <c r="Z128"/>
  <c r="Y128"/>
  <c r="X128"/>
  <c r="V128"/>
  <c r="U128"/>
  <c r="S128"/>
  <c r="Q128"/>
  <c r="P128"/>
  <c r="M128"/>
  <c r="L128"/>
  <c r="Z127"/>
  <c r="Y127"/>
  <c r="X127"/>
  <c r="V127"/>
  <c r="U127"/>
  <c r="S127"/>
  <c r="Q127"/>
  <c r="P127"/>
  <c r="M127"/>
  <c r="L127"/>
  <c r="Z126"/>
  <c r="Y126"/>
  <c r="X126"/>
  <c r="V126"/>
  <c r="U126"/>
  <c r="S126"/>
  <c r="Q126"/>
  <c r="P126"/>
  <c r="M126"/>
  <c r="L126"/>
  <c r="Z125"/>
  <c r="Y125"/>
  <c r="X125"/>
  <c r="V125"/>
  <c r="U125"/>
  <c r="S125"/>
  <c r="Q125"/>
  <c r="P125"/>
  <c r="M125"/>
  <c r="L125"/>
  <c r="U124"/>
  <c r="S124"/>
  <c r="M124"/>
  <c r="L124"/>
  <c r="K124"/>
  <c r="Z124" s="1"/>
  <c r="U123"/>
  <c r="S123"/>
  <c r="M123"/>
  <c r="L123"/>
  <c r="K123"/>
  <c r="Z123" s="1"/>
  <c r="Z122"/>
  <c r="Y122"/>
  <c r="X122"/>
  <c r="V122"/>
  <c r="Q122"/>
  <c r="P122"/>
  <c r="Z121"/>
  <c r="Y121"/>
  <c r="X121"/>
  <c r="V121"/>
  <c r="U121"/>
  <c r="S121"/>
  <c r="Q121"/>
  <c r="P121"/>
  <c r="M121"/>
  <c r="L121"/>
  <c r="Z120"/>
  <c r="Y120"/>
  <c r="X120"/>
  <c r="V120"/>
  <c r="U120"/>
  <c r="S120"/>
  <c r="Q120"/>
  <c r="P120"/>
  <c r="M120"/>
  <c r="L120"/>
  <c r="Z119"/>
  <c r="Y119"/>
  <c r="X119"/>
  <c r="V119"/>
  <c r="U119"/>
  <c r="S119"/>
  <c r="Q119"/>
  <c r="P119"/>
  <c r="M119"/>
  <c r="L119"/>
  <c r="Z118"/>
  <c r="Y118"/>
  <c r="X118"/>
  <c r="V118"/>
  <c r="U118"/>
  <c r="S118"/>
  <c r="Q118"/>
  <c r="P118"/>
  <c r="M118"/>
  <c r="L118"/>
  <c r="Z117"/>
  <c r="Y117"/>
  <c r="X117"/>
  <c r="V117"/>
  <c r="U117"/>
  <c r="S117"/>
  <c r="Q117"/>
  <c r="P117"/>
  <c r="M117"/>
  <c r="L117"/>
  <c r="Z116"/>
  <c r="Y116"/>
  <c r="X116"/>
  <c r="V116"/>
  <c r="U116"/>
  <c r="S116"/>
  <c r="Q116"/>
  <c r="P116"/>
  <c r="M116"/>
  <c r="L116"/>
  <c r="Z115"/>
  <c r="Y115"/>
  <c r="X115"/>
  <c r="V115"/>
  <c r="U115"/>
  <c r="S115"/>
  <c r="Q115"/>
  <c r="P115"/>
  <c r="M115"/>
  <c r="L115"/>
  <c r="Z113"/>
  <c r="Y113"/>
  <c r="X113"/>
  <c r="V113"/>
  <c r="U113"/>
  <c r="S113"/>
  <c r="Q113"/>
  <c r="P113"/>
  <c r="M113"/>
  <c r="L113"/>
  <c r="Z112"/>
  <c r="Y112"/>
  <c r="X112"/>
  <c r="V112"/>
  <c r="U112"/>
  <c r="S112"/>
  <c r="Q112"/>
  <c r="P112"/>
  <c r="M112"/>
  <c r="L112"/>
  <c r="Z111"/>
  <c r="Y111"/>
  <c r="X111"/>
  <c r="V111"/>
  <c r="U111"/>
  <c r="S111"/>
  <c r="Q111"/>
  <c r="P111"/>
  <c r="M111"/>
  <c r="L111"/>
  <c r="Z110"/>
  <c r="Y110"/>
  <c r="X110"/>
  <c r="V110"/>
  <c r="U110"/>
  <c r="S110"/>
  <c r="Q110"/>
  <c r="P110"/>
  <c r="M110"/>
  <c r="L110"/>
  <c r="Z109"/>
  <c r="Y109"/>
  <c r="X109"/>
  <c r="V109"/>
  <c r="U109"/>
  <c r="S109"/>
  <c r="Q109"/>
  <c r="P109"/>
  <c r="M109"/>
  <c r="L109"/>
  <c r="Z108"/>
  <c r="Y108"/>
  <c r="X108"/>
  <c r="V108"/>
  <c r="U108"/>
  <c r="S108"/>
  <c r="Q108"/>
  <c r="P108"/>
  <c r="M108"/>
  <c r="L108"/>
  <c r="U107"/>
  <c r="S107"/>
  <c r="M107"/>
  <c r="L107"/>
  <c r="Z107"/>
  <c r="U105"/>
  <c r="S105"/>
  <c r="M105"/>
  <c r="L105"/>
  <c r="X105"/>
  <c r="U103"/>
  <c r="S103"/>
  <c r="M103"/>
  <c r="L103"/>
  <c r="Z103"/>
  <c r="Z100"/>
  <c r="Y100"/>
  <c r="X100"/>
  <c r="V100"/>
  <c r="U100"/>
  <c r="S100"/>
  <c r="Q100"/>
  <c r="P100"/>
  <c r="M100"/>
  <c r="L100"/>
  <c r="U99"/>
  <c r="S99"/>
  <c r="M99"/>
  <c r="L99"/>
  <c r="X99"/>
  <c r="U98"/>
  <c r="M98"/>
  <c r="P98"/>
  <c r="Z97"/>
  <c r="Y97"/>
  <c r="X97"/>
  <c r="V97"/>
  <c r="U97"/>
  <c r="S97"/>
  <c r="Q97"/>
  <c r="P97"/>
  <c r="M97"/>
  <c r="L97"/>
  <c r="Z96"/>
  <c r="X96"/>
  <c r="V96"/>
  <c r="U96"/>
  <c r="S96"/>
  <c r="P96"/>
  <c r="M96"/>
  <c r="L96"/>
  <c r="Z95"/>
  <c r="Y95"/>
  <c r="X95"/>
  <c r="V95"/>
  <c r="Q95"/>
  <c r="P95"/>
  <c r="Z94"/>
  <c r="X94"/>
  <c r="V94"/>
  <c r="Q94"/>
  <c r="P94"/>
  <c r="N94"/>
  <c r="M94"/>
  <c r="L94"/>
  <c r="Z93"/>
  <c r="Y93"/>
  <c r="X93"/>
  <c r="V93"/>
  <c r="U93"/>
  <c r="S93"/>
  <c r="Q93"/>
  <c r="P93"/>
  <c r="M93"/>
  <c r="L93"/>
  <c r="Z92"/>
  <c r="Y92"/>
  <c r="X92"/>
  <c r="V92"/>
  <c r="U92"/>
  <c r="S92"/>
  <c r="Q92"/>
  <c r="P92"/>
  <c r="M92"/>
  <c r="L92"/>
  <c r="Z91"/>
  <c r="Y91"/>
  <c r="X91"/>
  <c r="V91"/>
  <c r="U91"/>
  <c r="S91"/>
  <c r="Q91"/>
  <c r="P91"/>
  <c r="M91"/>
  <c r="L91"/>
  <c r="Z82"/>
  <c r="Y82"/>
  <c r="X82"/>
  <c r="V82"/>
  <c r="U82"/>
  <c r="S82"/>
  <c r="Q82"/>
  <c r="P82"/>
  <c r="M82"/>
  <c r="L82"/>
  <c r="Z81"/>
  <c r="Y81"/>
  <c r="X81"/>
  <c r="V81"/>
  <c r="U81"/>
  <c r="S81"/>
  <c r="Q81"/>
  <c r="P81"/>
  <c r="M81"/>
  <c r="L81"/>
  <c r="U80"/>
  <c r="S80"/>
  <c r="M80"/>
  <c r="L80"/>
  <c r="X80"/>
  <c r="U79"/>
  <c r="S79"/>
  <c r="M79"/>
  <c r="L79"/>
  <c r="Z79"/>
  <c r="U78"/>
  <c r="S78"/>
  <c r="M78"/>
  <c r="L78"/>
  <c r="Z78"/>
  <c r="U77"/>
  <c r="S77"/>
  <c r="M77"/>
  <c r="L77"/>
  <c r="Z77"/>
  <c r="Z76"/>
  <c r="X76"/>
  <c r="V76"/>
  <c r="U76"/>
  <c r="S76"/>
  <c r="Q76"/>
  <c r="P76"/>
  <c r="M76"/>
  <c r="L76"/>
  <c r="U75"/>
  <c r="S75"/>
  <c r="M75"/>
  <c r="L75"/>
  <c r="X75"/>
  <c r="U74"/>
  <c r="S74"/>
  <c r="M74"/>
  <c r="L74"/>
  <c r="X74"/>
  <c r="U73"/>
  <c r="S73"/>
  <c r="M73"/>
  <c r="L73"/>
  <c r="Z73"/>
  <c r="U72"/>
  <c r="S72"/>
  <c r="M72"/>
  <c r="L72"/>
  <c r="K72"/>
  <c r="Z72" s="1"/>
  <c r="U71"/>
  <c r="S71"/>
  <c r="M71"/>
  <c r="L71"/>
  <c r="Z71"/>
  <c r="U66"/>
  <c r="S66"/>
  <c r="M66"/>
  <c r="L66"/>
  <c r="X66"/>
  <c r="U65"/>
  <c r="S65"/>
  <c r="M65"/>
  <c r="L65"/>
  <c r="X65"/>
  <c r="U64"/>
  <c r="S64"/>
  <c r="M64"/>
  <c r="L64"/>
  <c r="Z64"/>
  <c r="U63"/>
  <c r="S63"/>
  <c r="M63"/>
  <c r="L63"/>
  <c r="U62"/>
  <c r="S62"/>
  <c r="M62"/>
  <c r="L62"/>
  <c r="X62"/>
  <c r="U61"/>
  <c r="S61"/>
  <c r="M61"/>
  <c r="L61"/>
  <c r="Z61"/>
  <c r="U60"/>
  <c r="S60"/>
  <c r="M60"/>
  <c r="L60"/>
  <c r="Z60"/>
  <c r="U59"/>
  <c r="S59"/>
  <c r="M59"/>
  <c r="L59"/>
  <c r="Z59"/>
  <c r="U58"/>
  <c r="S58"/>
  <c r="M58"/>
  <c r="L58"/>
  <c r="X58"/>
  <c r="U57"/>
  <c r="S57"/>
  <c r="M57"/>
  <c r="L57"/>
  <c r="X57"/>
  <c r="U56"/>
  <c r="S56"/>
  <c r="M56"/>
  <c r="L56"/>
  <c r="Z56"/>
  <c r="U55"/>
  <c r="S55"/>
  <c r="M55"/>
  <c r="L55"/>
  <c r="X55"/>
  <c r="U54"/>
  <c r="S54"/>
  <c r="M54"/>
  <c r="L54"/>
  <c r="X54"/>
  <c r="U53"/>
  <c r="S53"/>
  <c r="M53"/>
  <c r="L53"/>
  <c r="Z53"/>
  <c r="U52"/>
  <c r="S52"/>
  <c r="M52"/>
  <c r="L52"/>
  <c r="Z52"/>
  <c r="U51"/>
  <c r="S51"/>
  <c r="M51"/>
  <c r="L51"/>
  <c r="Q51"/>
  <c r="U50"/>
  <c r="S50"/>
  <c r="M50"/>
  <c r="L50"/>
  <c r="X50"/>
  <c r="U49"/>
  <c r="S49"/>
  <c r="M49"/>
  <c r="L49"/>
  <c r="U48"/>
  <c r="S48"/>
  <c r="M48"/>
  <c r="L48"/>
  <c r="Z48"/>
  <c r="U47"/>
  <c r="S47"/>
  <c r="M47"/>
  <c r="L47"/>
  <c r="X47"/>
  <c r="U46"/>
  <c r="S46"/>
  <c r="M46"/>
  <c r="L46"/>
  <c r="X46"/>
  <c r="Z43"/>
  <c r="Y43"/>
  <c r="X43"/>
  <c r="V43"/>
  <c r="U43"/>
  <c r="S43"/>
  <c r="Q43"/>
  <c r="P43"/>
  <c r="M43"/>
  <c r="L43"/>
  <c r="Z42"/>
  <c r="Y42"/>
  <c r="X42"/>
  <c r="V42"/>
  <c r="U42"/>
  <c r="S42"/>
  <c r="Q42"/>
  <c r="P42"/>
  <c r="M42"/>
  <c r="L42"/>
  <c r="Z41"/>
  <c r="Y41"/>
  <c r="X41"/>
  <c r="V41"/>
  <c r="U41"/>
  <c r="S41"/>
  <c r="Q41"/>
  <c r="P41"/>
  <c r="M41"/>
  <c r="L41"/>
  <c r="Z40"/>
  <c r="Y40"/>
  <c r="X40"/>
  <c r="V40"/>
  <c r="U40"/>
  <c r="S40"/>
  <c r="Q40"/>
  <c r="P40"/>
  <c r="M40"/>
  <c r="L40"/>
  <c r="Z39"/>
  <c r="Y39"/>
  <c r="X39"/>
  <c r="V39"/>
  <c r="U39"/>
  <c r="S39"/>
  <c r="Q39"/>
  <c r="P39"/>
  <c r="M39"/>
  <c r="L39"/>
  <c r="Z38"/>
  <c r="Y38"/>
  <c r="X38"/>
  <c r="V38"/>
  <c r="U38"/>
  <c r="S38"/>
  <c r="Q38"/>
  <c r="P38"/>
  <c r="M38"/>
  <c r="L38"/>
  <c r="Z37"/>
  <c r="Y37"/>
  <c r="X37"/>
  <c r="V37"/>
  <c r="U37"/>
  <c r="S37"/>
  <c r="Q37"/>
  <c r="P37"/>
  <c r="M37"/>
  <c r="L37"/>
  <c r="Z36"/>
  <c r="Y36"/>
  <c r="X36"/>
  <c r="V36"/>
  <c r="U36"/>
  <c r="S36"/>
  <c r="Q36"/>
  <c r="P36"/>
  <c r="M36"/>
  <c r="L36"/>
  <c r="Z35"/>
  <c r="Y35"/>
  <c r="X35"/>
  <c r="V35"/>
  <c r="U35"/>
  <c r="S35"/>
  <c r="Q35"/>
  <c r="P35"/>
  <c r="M35"/>
  <c r="L35"/>
  <c r="Z34"/>
  <c r="Y34"/>
  <c r="X34"/>
  <c r="V34"/>
  <c r="U34"/>
  <c r="S34"/>
  <c r="Q34"/>
  <c r="P34"/>
  <c r="M34"/>
  <c r="L34"/>
  <c r="Z33"/>
  <c r="Y33"/>
  <c r="X33"/>
  <c r="V33"/>
  <c r="U33"/>
  <c r="S33"/>
  <c r="Q33"/>
  <c r="P33"/>
  <c r="M33"/>
  <c r="L33"/>
  <c r="Z32"/>
  <c r="Y32"/>
  <c r="X32"/>
  <c r="V32"/>
  <c r="U32"/>
  <c r="S32"/>
  <c r="Q32"/>
  <c r="P32"/>
  <c r="M32"/>
  <c r="L32"/>
  <c r="Z31"/>
  <c r="Y31"/>
  <c r="X31"/>
  <c r="V31"/>
  <c r="U31"/>
  <c r="S31"/>
  <c r="Q31"/>
  <c r="P31"/>
  <c r="M31"/>
  <c r="L31"/>
  <c r="Z30"/>
  <c r="Y30"/>
  <c r="X30"/>
  <c r="V30"/>
  <c r="U30"/>
  <c r="S30"/>
  <c r="Q30"/>
  <c r="P30"/>
  <c r="M30"/>
  <c r="L30"/>
  <c r="Z29"/>
  <c r="Y29"/>
  <c r="X29"/>
  <c r="V29"/>
  <c r="U29"/>
  <c r="S29"/>
  <c r="Q29"/>
  <c r="P29"/>
  <c r="M29"/>
  <c r="L29"/>
  <c r="Z28"/>
  <c r="Y28"/>
  <c r="X28"/>
  <c r="V28"/>
  <c r="Q28"/>
  <c r="P28"/>
  <c r="Z27"/>
  <c r="Y27"/>
  <c r="X27"/>
  <c r="V27"/>
  <c r="U27"/>
  <c r="S27"/>
  <c r="Q27"/>
  <c r="P27"/>
  <c r="M27"/>
  <c r="L27"/>
  <c r="Z26"/>
  <c r="Y26"/>
  <c r="X26"/>
  <c r="V26"/>
  <c r="U26"/>
  <c r="S26"/>
  <c r="Q26"/>
  <c r="P26"/>
  <c r="M26"/>
  <c r="L26"/>
  <c r="Z25"/>
  <c r="Y25"/>
  <c r="X25"/>
  <c r="V25"/>
  <c r="U25"/>
  <c r="S25"/>
  <c r="Q25"/>
  <c r="P25"/>
  <c r="M25"/>
  <c r="L25"/>
  <c r="Z24"/>
  <c r="Y24"/>
  <c r="X24"/>
  <c r="V24"/>
  <c r="U24"/>
  <c r="S24"/>
  <c r="Q24"/>
  <c r="P24"/>
  <c r="M24"/>
  <c r="L24"/>
  <c r="Z23"/>
  <c r="Y23"/>
  <c r="X23"/>
  <c r="V23"/>
  <c r="U23"/>
  <c r="S23"/>
  <c r="Q23"/>
  <c r="P23"/>
  <c r="M23"/>
  <c r="L23"/>
  <c r="Z22"/>
  <c r="Y22"/>
  <c r="X22"/>
  <c r="V22"/>
  <c r="U22"/>
  <c r="S22"/>
  <c r="Q22"/>
  <c r="P22"/>
  <c r="M22"/>
  <c r="L22"/>
  <c r="Z21"/>
  <c r="Y21"/>
  <c r="X21"/>
  <c r="V21"/>
  <c r="U21"/>
  <c r="S21"/>
  <c r="Q21"/>
  <c r="P21"/>
  <c r="M21"/>
  <c r="L21"/>
  <c r="Z20"/>
  <c r="Y20"/>
  <c r="X20"/>
  <c r="V20"/>
  <c r="U20"/>
  <c r="S20"/>
  <c r="Q20"/>
  <c r="P20"/>
  <c r="M20"/>
  <c r="L20"/>
  <c r="Z19"/>
  <c r="Y19"/>
  <c r="X19"/>
  <c r="V19"/>
  <c r="U19"/>
  <c r="S19"/>
  <c r="Q19"/>
  <c r="P19"/>
  <c r="M19"/>
  <c r="L19"/>
  <c r="Z18"/>
  <c r="Y18"/>
  <c r="X18"/>
  <c r="V18"/>
  <c r="U18"/>
  <c r="S18"/>
  <c r="Q18"/>
  <c r="P18"/>
  <c r="M18"/>
  <c r="L18"/>
  <c r="Z17"/>
  <c r="Y17"/>
  <c r="X17"/>
  <c r="V17"/>
  <c r="U17"/>
  <c r="S17"/>
  <c r="Q17"/>
  <c r="P17"/>
  <c r="M17"/>
  <c r="L17"/>
  <c r="Z16"/>
  <c r="Y16"/>
  <c r="X16"/>
  <c r="V16"/>
  <c r="U16"/>
  <c r="S16"/>
  <c r="Q16"/>
  <c r="P16"/>
  <c r="M16"/>
  <c r="L16"/>
  <c r="Z15"/>
  <c r="Y15"/>
  <c r="X15"/>
  <c r="V15"/>
  <c r="U15"/>
  <c r="S15"/>
  <c r="Q15"/>
  <c r="P15"/>
  <c r="M15"/>
  <c r="L15"/>
  <c r="Z14"/>
  <c r="Y14"/>
  <c r="X14"/>
  <c r="V14"/>
  <c r="U14"/>
  <c r="S14"/>
  <c r="Q14"/>
  <c r="P14"/>
  <c r="M14"/>
  <c r="L14"/>
  <c r="Z13"/>
  <c r="Y13"/>
  <c r="X13"/>
  <c r="V13"/>
  <c r="U13"/>
  <c r="S13"/>
  <c r="Q13"/>
  <c r="P13"/>
  <c r="M13"/>
  <c r="L13"/>
  <c r="Z12"/>
  <c r="Y12"/>
  <c r="X12"/>
  <c r="V12"/>
  <c r="U12"/>
  <c r="S12"/>
  <c r="Q12"/>
  <c r="P12"/>
  <c r="M12"/>
  <c r="L12"/>
  <c r="Z11"/>
  <c r="Y11"/>
  <c r="X11"/>
  <c r="V11"/>
  <c r="U11"/>
  <c r="S11"/>
  <c r="Q11"/>
  <c r="P11"/>
  <c r="M11"/>
  <c r="L11"/>
  <c r="Z10"/>
  <c r="Y10"/>
  <c r="X10"/>
  <c r="V10"/>
  <c r="U10"/>
  <c r="S10"/>
  <c r="Q10"/>
  <c r="P10"/>
  <c r="M10"/>
  <c r="L10"/>
  <c r="Z9"/>
  <c r="Y9"/>
  <c r="X9"/>
  <c r="V9"/>
  <c r="U9"/>
  <c r="S9"/>
  <c r="Q9"/>
  <c r="P9"/>
  <c r="M9"/>
  <c r="L9"/>
  <c r="Z8"/>
  <c r="Y8"/>
  <c r="X8"/>
  <c r="V8"/>
  <c r="U8"/>
  <c r="S8"/>
  <c r="Q8"/>
  <c r="P8"/>
  <c r="M8"/>
  <c r="L8"/>
  <c r="Z6"/>
  <c r="Y6"/>
  <c r="X6"/>
  <c r="V6"/>
  <c r="U6"/>
  <c r="S6"/>
  <c r="Q6"/>
  <c r="P6"/>
  <c r="M6"/>
  <c r="L6"/>
  <c r="Y56" l="1"/>
  <c r="P66"/>
  <c r="P46"/>
  <c r="Q53"/>
  <c r="V257"/>
  <c r="Y52"/>
  <c r="Y46"/>
  <c r="Q75"/>
  <c r="V62"/>
  <c r="Z201"/>
  <c r="Z51"/>
  <c r="P52"/>
  <c r="Z57"/>
  <c r="P58"/>
  <c r="Y80"/>
  <c r="Y99"/>
  <c r="V123"/>
  <c r="V131"/>
  <c r="V256"/>
  <c r="P257"/>
  <c r="Y257"/>
  <c r="X124"/>
  <c r="Q57"/>
  <c r="Y66"/>
  <c r="Q71"/>
  <c r="Z75"/>
  <c r="P80"/>
  <c r="P99"/>
  <c r="P123"/>
  <c r="Y123"/>
  <c r="P131"/>
  <c r="Y131"/>
  <c r="V46"/>
  <c r="P50"/>
  <c r="Q55"/>
  <c r="Y58"/>
  <c r="P72"/>
  <c r="V80"/>
  <c r="P205"/>
  <c r="X205"/>
  <c r="X281"/>
  <c r="Y50"/>
  <c r="Z55"/>
  <c r="P56"/>
  <c r="P62"/>
  <c r="Y62"/>
  <c r="Y72"/>
  <c r="Q73"/>
  <c r="V205"/>
  <c r="P256"/>
  <c r="Z54"/>
  <c r="Z74"/>
  <c r="Z105"/>
  <c r="X61"/>
  <c r="Z66"/>
  <c r="Z99"/>
  <c r="Z46"/>
  <c r="V48"/>
  <c r="V54"/>
  <c r="V60"/>
  <c r="Z62"/>
  <c r="V64"/>
  <c r="V74"/>
  <c r="V78"/>
  <c r="Z80"/>
  <c r="X103"/>
  <c r="V105"/>
  <c r="X107"/>
  <c r="Z205"/>
  <c r="V254"/>
  <c r="Z255"/>
  <c r="Z257"/>
  <c r="Z50"/>
  <c r="Z58"/>
  <c r="X79"/>
  <c r="P48"/>
  <c r="Y48"/>
  <c r="V50"/>
  <c r="V52"/>
  <c r="P54"/>
  <c r="Y54"/>
  <c r="V56"/>
  <c r="V58"/>
  <c r="X59"/>
  <c r="P60"/>
  <c r="Y60"/>
  <c r="P64"/>
  <c r="Y64"/>
  <c r="V66"/>
  <c r="V72"/>
  <c r="P74"/>
  <c r="Y74"/>
  <c r="X77"/>
  <c r="P78"/>
  <c r="Y78"/>
  <c r="V99"/>
  <c r="Q103"/>
  <c r="P105"/>
  <c r="Y105"/>
  <c r="P254"/>
  <c r="Y254"/>
  <c r="V49"/>
  <c r="P49"/>
  <c r="Y49"/>
  <c r="Y63"/>
  <c r="V63"/>
  <c r="P63"/>
  <c r="Y283"/>
  <c r="V283"/>
  <c r="V53"/>
  <c r="P53"/>
  <c r="Y53"/>
  <c r="Y71"/>
  <c r="V71"/>
  <c r="P71"/>
  <c r="V201"/>
  <c r="P201"/>
  <c r="Y201"/>
  <c r="X49"/>
  <c r="Y55"/>
  <c r="V55"/>
  <c r="P55"/>
  <c r="V57"/>
  <c r="P57"/>
  <c r="Y57"/>
  <c r="Q59"/>
  <c r="Q61"/>
  <c r="X63"/>
  <c r="Y75"/>
  <c r="V75"/>
  <c r="P75"/>
  <c r="Q77"/>
  <c r="Q79"/>
  <c r="Q98"/>
  <c r="V98"/>
  <c r="X98"/>
  <c r="V103"/>
  <c r="P103"/>
  <c r="Y103"/>
  <c r="Q107"/>
  <c r="Q124"/>
  <c r="Q281"/>
  <c r="Z283"/>
  <c r="Y47"/>
  <c r="V47"/>
  <c r="P47"/>
  <c r="V65"/>
  <c r="P65"/>
  <c r="Y65"/>
  <c r="Y51"/>
  <c r="V51"/>
  <c r="P51"/>
  <c r="V73"/>
  <c r="P73"/>
  <c r="Y73"/>
  <c r="V255"/>
  <c r="P255"/>
  <c r="Y255"/>
  <c r="Q47"/>
  <c r="Z47"/>
  <c r="Q49"/>
  <c r="Z49"/>
  <c r="X51"/>
  <c r="X53"/>
  <c r="Y59"/>
  <c r="V59"/>
  <c r="P59"/>
  <c r="V61"/>
  <c r="P61"/>
  <c r="Y61"/>
  <c r="Q63"/>
  <c r="Z63"/>
  <c r="Q65"/>
  <c r="Z65"/>
  <c r="X71"/>
  <c r="X73"/>
  <c r="Y77"/>
  <c r="V77"/>
  <c r="P77"/>
  <c r="V79"/>
  <c r="P79"/>
  <c r="Y79"/>
  <c r="Y107"/>
  <c r="V107"/>
  <c r="P107"/>
  <c r="V124"/>
  <c r="P124"/>
  <c r="Y124"/>
  <c r="X201"/>
  <c r="X255"/>
  <c r="V281"/>
  <c r="Y281"/>
  <c r="Q283"/>
  <c r="Q48"/>
  <c r="X48"/>
  <c r="Q52"/>
  <c r="X52"/>
  <c r="Q56"/>
  <c r="X56"/>
  <c r="Q60"/>
  <c r="X60"/>
  <c r="Q64"/>
  <c r="X64"/>
  <c r="Q72"/>
  <c r="X72"/>
  <c r="Q78"/>
  <c r="X78"/>
  <c r="Q123"/>
  <c r="X123"/>
  <c r="Q131"/>
  <c r="X131"/>
  <c r="Q254"/>
  <c r="X254"/>
  <c r="Q46"/>
  <c r="Q50"/>
  <c r="Q54"/>
  <c r="Q58"/>
  <c r="Q62"/>
  <c r="Q66"/>
  <c r="Q74"/>
  <c r="Q80"/>
  <c r="Q99"/>
  <c r="Q105"/>
  <c r="Q256"/>
  <c r="Q257"/>
</calcChain>
</file>

<file path=xl/sharedStrings.xml><?xml version="1.0" encoding="utf-8"?>
<sst xmlns="http://schemas.openxmlformats.org/spreadsheetml/2006/main" count="1147" uniqueCount="795">
  <si>
    <t>УТВЕРЖДАЮ</t>
  </si>
  <si>
    <t>Главный врач ДУП</t>
  </si>
  <si>
    <t>"Санаторий "Приднепровский"</t>
  </si>
  <si>
    <t xml:space="preserve">Прейскурант на платные медицинские услуги </t>
  </si>
  <si>
    <t>№ п/п</t>
  </si>
  <si>
    <t>Наименование работ</t>
  </si>
  <si>
    <t xml:space="preserve">Утвержденный тариф </t>
  </si>
  <si>
    <t xml:space="preserve">стоимость </t>
  </si>
  <si>
    <t>резиденты/РБ, бел.руб.//до ден.</t>
  </si>
  <si>
    <t>в т.ч.НДС</t>
  </si>
  <si>
    <t>Отпускная цена</t>
  </si>
  <si>
    <t>для резидентов РБ,бел.руб.</t>
  </si>
  <si>
    <t>для нерезидентов РБ,бел.руб.</t>
  </si>
  <si>
    <t>до деном.</t>
  </si>
  <si>
    <t>материалов с НДС,бел.руб.</t>
  </si>
  <si>
    <t xml:space="preserve">без скидки </t>
  </si>
  <si>
    <t>со скидкой 5%</t>
  </si>
  <si>
    <t>со скидк. 5%</t>
  </si>
  <si>
    <t>Массаж</t>
  </si>
  <si>
    <t>Подготовка к проведению процедуры массажа</t>
  </si>
  <si>
    <t>Массаж головы ( 1 единица)</t>
  </si>
  <si>
    <t>3*</t>
  </si>
  <si>
    <t>Массаж шеи ( 1 единица)</t>
  </si>
  <si>
    <t>4*</t>
  </si>
  <si>
    <t>Массаж воротниковой зоны ( 1,5 единицы)</t>
  </si>
  <si>
    <t>5*</t>
  </si>
  <si>
    <t>Массаж верхней конечности ( 1,5 единицы)</t>
  </si>
  <si>
    <t>6*</t>
  </si>
  <si>
    <t>7*</t>
  </si>
  <si>
    <t>Массаж плечевого сустава ( 1 единица)</t>
  </si>
  <si>
    <t>8*</t>
  </si>
  <si>
    <t>Массаж локтевого сустава ( 1 единица)</t>
  </si>
  <si>
    <t>9*</t>
  </si>
  <si>
    <t>Массаж лучезапястного сустава ( 1 единица)</t>
  </si>
  <si>
    <t>10*</t>
  </si>
  <si>
    <t>Массаж кисти и предплечья ( 1 единица)</t>
  </si>
  <si>
    <t>11*</t>
  </si>
  <si>
    <t>Массаж области грудной клетки ( 2,5 единицы)</t>
  </si>
  <si>
    <t>12*</t>
  </si>
  <si>
    <t>Массаж спины ( грудной отдел) ( 1,5 единицы)</t>
  </si>
  <si>
    <t>13*</t>
  </si>
  <si>
    <t>Массаж мышц передней брюшной стенки ( 1 единица)</t>
  </si>
  <si>
    <t>14*</t>
  </si>
  <si>
    <t>Массаж пояснично-крестцовой области ( 1 единица)</t>
  </si>
  <si>
    <t>15*</t>
  </si>
  <si>
    <t>Массаж спины и поясницы ( 2 единицы)</t>
  </si>
  <si>
    <t>16*</t>
  </si>
  <si>
    <t>Массаж области позвоночника ( 2,5 единицы)</t>
  </si>
  <si>
    <t>17*</t>
  </si>
  <si>
    <t>Массаж нижней конечности (1,5 единицы)</t>
  </si>
  <si>
    <t>18*</t>
  </si>
  <si>
    <t>Массаж нижней конечности и поясницы ( 2 единицы)</t>
  </si>
  <si>
    <t>19*</t>
  </si>
  <si>
    <t>Массаж тазобедренного сустава (1 единица)</t>
  </si>
  <si>
    <t>20*</t>
  </si>
  <si>
    <t>Массаж коленного сустава ( 1 единица)</t>
  </si>
  <si>
    <t>21*</t>
  </si>
  <si>
    <t>Массаж голеностопного сустава ( 1 единица)</t>
  </si>
  <si>
    <t>Лечебный массаж предстательной железы</t>
  </si>
  <si>
    <t>Вакуумный массаж шеи ( 1 единица)</t>
  </si>
  <si>
    <t>Вакуумный массаж воротниковой зоны ( 1,5 единицы)</t>
  </si>
  <si>
    <t>24*</t>
  </si>
  <si>
    <t>Вакуумный массаж плечевого сустава ( 1 единица)</t>
  </si>
  <si>
    <t>25*</t>
  </si>
  <si>
    <t>Вакуумный массаж межлопаточной области ( 1 единица)</t>
  </si>
  <si>
    <t>26*</t>
  </si>
  <si>
    <t>Вакуумный массаж верхней конечности ( 1,5 единицы)</t>
  </si>
  <si>
    <t>27*</t>
  </si>
  <si>
    <t>Вакуумный массаж области печени ( 1 единица)</t>
  </si>
  <si>
    <t>28*</t>
  </si>
  <si>
    <t>Вакуумный массаж области грудной клетки ( 1,5 единиц)</t>
  </si>
  <si>
    <t>29*</t>
  </si>
  <si>
    <t>Вакуумный массаж спины (1,5 единицы)</t>
  </si>
  <si>
    <t>30*</t>
  </si>
  <si>
    <t>Вакуумный массаж области живота ( 1 единица)</t>
  </si>
  <si>
    <t>31*</t>
  </si>
  <si>
    <t>Вакуумный массаж области позвоночника (1,5 единицы)</t>
  </si>
  <si>
    <t>32*</t>
  </si>
  <si>
    <t>Вакуумный массаж грудного отдела позвоночника ( 1 единица)</t>
  </si>
  <si>
    <t>33*</t>
  </si>
  <si>
    <t>Вакуумный массаж пояснично-крестцовой области ( 1 единица)</t>
  </si>
  <si>
    <t>34*</t>
  </si>
  <si>
    <t>Вакуумный массаж спины и поясницы ( 1,5 единицы)</t>
  </si>
  <si>
    <t>35*</t>
  </si>
  <si>
    <t>Вакуумный массаж тазобедренного сустава ( 1 единица)</t>
  </si>
  <si>
    <t>36*</t>
  </si>
  <si>
    <t>Вакуумный массаж нижней конечности ( 1,5 единицы)</t>
  </si>
  <si>
    <t>в тариф доп-но включается подготовка к массажу,пункт 1 данного прейскуранта</t>
  </si>
  <si>
    <t xml:space="preserve">электростатический вибромассаж </t>
  </si>
  <si>
    <t xml:space="preserve">         Электролечение</t>
  </si>
  <si>
    <t>Электрофорез постоянным током</t>
  </si>
  <si>
    <t>Гидрогальванические камерные ванны</t>
  </si>
  <si>
    <t>Электросон,трансцеребральная электротерапия</t>
  </si>
  <si>
    <t>Диадинамотерапия</t>
  </si>
  <si>
    <t>Амплипульстерапия,1 зона</t>
  </si>
  <si>
    <t>Амплипульстерапия, 2 зона</t>
  </si>
  <si>
    <t>Интерференцтерапия</t>
  </si>
  <si>
    <t>Дарсонвализация местная</t>
  </si>
  <si>
    <t>Ультравысокочастотная терапия</t>
  </si>
  <si>
    <t>Магнитотерапия местная ( Фотоспок)</t>
  </si>
  <si>
    <t>Магнитотерапия полостная</t>
  </si>
  <si>
    <t>Магнитотерапия общая ( на аппарате "Униспок") ( с простыней)</t>
  </si>
  <si>
    <t>Магнитотерапия общая ( на аппарате "Униспок") ( каждая последующая)</t>
  </si>
  <si>
    <t>Магнитотерапия общая ( на аппарате "Магнитотурботрон") (15 мин.)</t>
  </si>
  <si>
    <t>Магнитостимуляция мышц тазового дна на аппарате "Авантрон"</t>
  </si>
  <si>
    <t>Вакуумтерапия на установке VACUMED,30 мин. ( с мешком)</t>
  </si>
  <si>
    <t>Вакуумтерапия на установке VACUMED,30 мин.</t>
  </si>
  <si>
    <t>Видимое,инфракрасное облучение общее,местное</t>
  </si>
  <si>
    <t>Лазеротерапия,магнитолазеротерапия чрезкожная ( 1 сустав)</t>
  </si>
  <si>
    <t>Лазеротерапия,магнитолазеротерапия чрезкожная ( 2 сустава)</t>
  </si>
  <si>
    <t>Надвенное лазерное облучение,магнитолазерное облучение</t>
  </si>
  <si>
    <t xml:space="preserve">        Воздействие факторами механической природы</t>
  </si>
  <si>
    <t>Ультрафонофорез</t>
  </si>
  <si>
    <t>Пневмокомпрессионная терапия</t>
  </si>
  <si>
    <t>Пневмокомпрессионная терапия ( со стоимостью чулка)</t>
  </si>
  <si>
    <t>Пневмокомпрессионная терапия на аппарате "Active Press ( для верхних конечностей)</t>
  </si>
  <si>
    <t>Пневмокомпрессионная терапия на аппарате "Active Press ( для верхних конечностей) ( со  чулком)</t>
  </si>
  <si>
    <t>Пневмокомпрессионная терапия на аппарате "Active Press ( для нижних конечностей)</t>
  </si>
  <si>
    <t>Пневмокомпрессионная терапия на аппарате "Active Press ( для нижних конечностей) ( со штанами)</t>
  </si>
  <si>
    <t>Механич. аппарат-й м-ж на массажном кресле (для стоп)</t>
  </si>
  <si>
    <t>Механич. аппарат-й м-ж на массажн. кушетке,массажном кресле(16м)</t>
  </si>
  <si>
    <t>Механич. аппарат-й м-ж на массажном кресле(16м) ( с чулком)</t>
  </si>
  <si>
    <t>Механич. аппарат-й м-ж на массажном кресле(3D"Royal"RK-6101) ( с чулком)</t>
  </si>
  <si>
    <t>Механич. аппарат-й м-ж на массажном кресле(3D"Royal"RK-6101) ( каждая послед.)</t>
  </si>
  <si>
    <t>Механич. аппарат-й м-ж на массажн. кушетке с локальн. термотерап.(20 м)( Нуга Бест)</t>
  </si>
  <si>
    <t>Механич.аппарат-й м-ж на массажн. кушетке с электростимул.мышц(20 м)</t>
  </si>
  <si>
    <t>Общая баротерапия в кислородной капсуле ( барокамере)</t>
  </si>
  <si>
    <t>Ингаляции лекарственные</t>
  </si>
  <si>
    <t>Аромафитотерапия</t>
  </si>
  <si>
    <t>Галотерапия</t>
  </si>
  <si>
    <t>Галотерапия ( каждая последующая)</t>
  </si>
  <si>
    <t>Камерная спелеотерапия</t>
  </si>
  <si>
    <t>Камерная спелеотерапия ( каждая последующая)</t>
  </si>
  <si>
    <t>Коктейли кислородные ( на основе  сока)</t>
  </si>
  <si>
    <t>Фиточай</t>
  </si>
  <si>
    <t>Гипокситерапия ( "горный воздух")</t>
  </si>
  <si>
    <t xml:space="preserve">       Озонотерапия</t>
  </si>
  <si>
    <t>ректальная инсуфляция ( микроклизма)</t>
  </si>
  <si>
    <t>пероральный прием жидкости (озонированная дистилированная вода)</t>
  </si>
  <si>
    <t>подкожное введение озоно-кислородной смеси ( обкалывание суставов),1 зона</t>
  </si>
  <si>
    <t>подкожное введение озоно-кислородной смеси ( обкалывание суставов),2 зоны</t>
  </si>
  <si>
    <t>подкожное введение озоно-кислородной смеси ( обкалывание суставов),3 зоны</t>
  </si>
  <si>
    <t>подкожное введение озоно-кислородной смеси ( обкалывание суставов),4 зоны</t>
  </si>
  <si>
    <t>Циркулярный душ</t>
  </si>
  <si>
    <t>Восходящий душ</t>
  </si>
  <si>
    <t>Душ струевой</t>
  </si>
  <si>
    <t>Ванны вибрационные</t>
  </si>
  <si>
    <t xml:space="preserve">       Бальнеотерапия</t>
  </si>
  <si>
    <t>Ванны минеральные (хлоридные натриевые)</t>
  </si>
  <si>
    <t>Минерально-жемчужные ванны</t>
  </si>
  <si>
    <t>Минерально-жемчужные ванны ( с добавлением хвои)</t>
  </si>
  <si>
    <t>Суховоздушные углекислые ванны</t>
  </si>
  <si>
    <t>Лекарственная ванна с экстрактом грязей сапропелевых ( дет.)</t>
  </si>
  <si>
    <t>Лекарственная ванна с экстрактом грязей сапропелевых ( взр.)</t>
  </si>
  <si>
    <t>Лекарственная ванна д/детей с концентратом "ИММУН LIFE"</t>
  </si>
  <si>
    <t>Лекарственная ванна с белым скипидаром</t>
  </si>
  <si>
    <t>Лекарственная ванна с желтым скипидаром</t>
  </si>
  <si>
    <t>Лекарственная ванна с йодо-бромом</t>
  </si>
  <si>
    <t>Лекарственная ванна со скипофитом "Движение"</t>
  </si>
  <si>
    <t>Лекарственная ванна со скипофитом "Живица"</t>
  </si>
  <si>
    <t>Лекарственная ванна со скипофитом "Мужской"</t>
  </si>
  <si>
    <t>Лекарственная ванна со скипофитом "Нормализация веса"</t>
  </si>
  <si>
    <t>Лекарственная ванна со скипофитом "Женский"</t>
  </si>
  <si>
    <t>Лекарственная ванна со скипофитом "Релакс"</t>
  </si>
  <si>
    <t>Лекарственная ванна со скипофитом "Тонус"</t>
  </si>
  <si>
    <t>Лекарственная ванна со скипофитом "Общеукрепляющий"</t>
  </si>
  <si>
    <t>Лекарственная ванна со скипофитом "Омолаживающий"</t>
  </si>
  <si>
    <t>Лекарственная ванна с солью антистрессовой</t>
  </si>
  <si>
    <t>Лекарственная ванна с солью антицеллюлитной</t>
  </si>
  <si>
    <t>Лекарственная ванна с солью морской природной с валерианой</t>
  </si>
  <si>
    <t>Лекарственная ванна с солью древнего моря "Бишофит"</t>
  </si>
  <si>
    <t>Лекарств. ванна с солью морской д/ванн детской с раст.экстрактом эхинацеи</t>
  </si>
  <si>
    <t>Лекарственная ванна с экстрактом хвойным</t>
  </si>
  <si>
    <t xml:space="preserve">Лекарственная ванна с  оксидатом торфа </t>
  </si>
  <si>
    <t>Лекарственная ванна с концентратом "Тонус мышц и суставов"</t>
  </si>
  <si>
    <t>Смешанная ванна молочно-медовая</t>
  </si>
  <si>
    <t>Смешанная ванна "Горький шоколад"</t>
  </si>
  <si>
    <t>Смешанная ванна "Молочный шоколад"</t>
  </si>
  <si>
    <t xml:space="preserve">       Термолечение</t>
  </si>
  <si>
    <t>Аппликация сапропелевой грязи общая( к.№ 25 грязелечебница)</t>
  </si>
  <si>
    <t>Аппликация сапропелевой грязи местная (1 зона) ( к.№ 25 грязелечебница)</t>
  </si>
  <si>
    <t>Аппликация сапропелевой грязи местная (1 сустав) ( каб.4 к.2,каб.16 к.1)</t>
  </si>
  <si>
    <t>Аппликация сапропелевой грязи местная (2 сустава) ( каб.4 к.2,каб.16 к.1)</t>
  </si>
  <si>
    <t>Грязелечение  внутриполостное (сапропелевая грязь)</t>
  </si>
  <si>
    <t>Грязелечение внутриполостное с дополнит.аппликацией</t>
  </si>
  <si>
    <t>Десневые аппликации</t>
  </si>
  <si>
    <t xml:space="preserve">       Криотерапия местная</t>
  </si>
  <si>
    <t>криотерапия местная 5 мин.</t>
  </si>
  <si>
    <t>криотерапия местная 5 мин.( без простыни)</t>
  </si>
  <si>
    <t>криотерапия местная 7 мин.</t>
  </si>
  <si>
    <t>криотерапия местная 7 мин.( без простыни)</t>
  </si>
  <si>
    <t>криотерапия местная 10 мин.( без простыни)</t>
  </si>
  <si>
    <t>криотерапия местная 14 мин.( тазобедр.)</t>
  </si>
  <si>
    <t>криотерапия местная 14 мин.( без простыни) ( плечи)</t>
  </si>
  <si>
    <t>Криотерапия камерная индивидуальная</t>
  </si>
  <si>
    <t>Ультразвуковая денситометрия</t>
  </si>
  <si>
    <t>на неинвазивном приборе "Ультразвуковой денситометр"</t>
  </si>
  <si>
    <t xml:space="preserve">             </t>
  </si>
  <si>
    <t xml:space="preserve">                                            Электрокардиографические исследования</t>
  </si>
  <si>
    <t>Электрокардиограмма в12-ти отведениях без функциональных проб</t>
  </si>
  <si>
    <t xml:space="preserve">                                           Лечебная физкультура</t>
  </si>
  <si>
    <t>Лечебная физкультура для терапевтич. больных в период выздоровления или</t>
  </si>
  <si>
    <t>при хроническом течении заболевания: при индивидуальном методе занятий</t>
  </si>
  <si>
    <t>при малогрупповом методе занятий ( до 5 чел)</t>
  </si>
  <si>
    <t>при групповом методе занятий (от6 до 15 человек)</t>
  </si>
  <si>
    <t>Лечебная физкультура для травматологич.больных после иммобилизации : при</t>
  </si>
  <si>
    <t xml:space="preserve">индивидуальном методе занятий  </t>
  </si>
  <si>
    <t>Лечебная физкультура для травматологич. больных после иммобилизации  при</t>
  </si>
  <si>
    <t>травмах позвоночника :при индивидуальном методе занятий</t>
  </si>
  <si>
    <t>Лечебная физкультура для неврологич. больных :при индивид. методе занятий</t>
  </si>
  <si>
    <t>Лечебная физкультура при проведении корригирующей гимнастики с детьми</t>
  </si>
  <si>
    <t>школьного возраста :                 при индивидуальном методе занятий</t>
  </si>
  <si>
    <t>дошкольного возраста :             при индивидуальном методе занятий</t>
  </si>
  <si>
    <t>Лечебная физкультура при проведении корригирующ. гимнастики со взрослыми</t>
  </si>
  <si>
    <t>при индивидуальном методе занятий</t>
  </si>
  <si>
    <t>Гидрокинезотерапия</t>
  </si>
  <si>
    <t>Лечебное плавание,лечебная гимн-ка в воде :</t>
  </si>
  <si>
    <t xml:space="preserve">Гидроаэробика в бассейне с минерал. водой: </t>
  </si>
  <si>
    <t xml:space="preserve"> Механотерапия (из расчета на одну область)</t>
  </si>
  <si>
    <t>Механотерапия на аппаратах блокового типа</t>
  </si>
  <si>
    <t>Механотерапия на тренажерах</t>
  </si>
  <si>
    <t>Механотерапия с использованием тренирующих устройств, в т.ч .иппотерапия</t>
  </si>
  <si>
    <t>Механотерапия на тренажере "VACU ELITE"                                                          15 мин.</t>
  </si>
  <si>
    <t>30 мин.</t>
  </si>
  <si>
    <t xml:space="preserve">                                            Приемы врачей,гинекологические процедуры</t>
  </si>
  <si>
    <t>Первичный прием врача-акушера-гинеколога</t>
  </si>
  <si>
    <t>Повторный прием врача-акушера-гинеколога</t>
  </si>
  <si>
    <t xml:space="preserve">Гинекологические минеральные орошения </t>
  </si>
  <si>
    <t xml:space="preserve">тариф </t>
  </si>
  <si>
    <t>стоимость</t>
  </si>
  <si>
    <t>стоимость материалов</t>
  </si>
  <si>
    <t>резиденты/РБ, бел.руб.</t>
  </si>
  <si>
    <t>нерезиденты РБ,бел.руб.</t>
  </si>
  <si>
    <t xml:space="preserve"> Приемы врачей-специалистов</t>
  </si>
  <si>
    <t>д/резидентов РБ</t>
  </si>
  <si>
    <t>д/нерезидентов РБ</t>
  </si>
  <si>
    <t>материалов</t>
  </si>
  <si>
    <t>Первичный прием врачом-терапевтом</t>
  </si>
  <si>
    <t>Повторный прием врачом-терапевтом</t>
  </si>
  <si>
    <t>Первичный прием врачом-неврологом</t>
  </si>
  <si>
    <t>Повторный прием врачом-неврологом</t>
  </si>
  <si>
    <t xml:space="preserve">                                           Иглорефлексотерапия</t>
  </si>
  <si>
    <t>Первичная консультация врача-рефлексотерапевта</t>
  </si>
  <si>
    <t>Повторная консультация врача-рефлексотерапевта</t>
  </si>
  <si>
    <t>Классическое иглоукалывание</t>
  </si>
  <si>
    <t>Рефлексотерапия микросистем кисти</t>
  </si>
  <si>
    <t>Рефлексотерапия микросистем стопы</t>
  </si>
  <si>
    <t>Прогревание точек акупунктуры (фитосвечи)</t>
  </si>
  <si>
    <t>Аурикулярная рефлексотерапия</t>
  </si>
  <si>
    <t>Пунктурная гирудотерапия</t>
  </si>
  <si>
    <t>Пиявка,1 шт.</t>
  </si>
  <si>
    <t>Пунктурная гирудотерапия ( с 1 пиявкой)</t>
  </si>
  <si>
    <t>Пунктурная гирудотерапия ( с 2 пиявками)</t>
  </si>
  <si>
    <t>Пунктурная гирудотерапия ( с 3 пиявками)</t>
  </si>
  <si>
    <t>Пунктурная гирудотерапия ( с 4 пиявками)</t>
  </si>
  <si>
    <t>Пунктурная гирудотерапия ( с 5 пиявками)</t>
  </si>
  <si>
    <t>Пунктурная гирудотерапия ( с 6 пиявками)</t>
  </si>
  <si>
    <t>Пунктурная гирудотерапия ( с 7 пиявками)</t>
  </si>
  <si>
    <t xml:space="preserve">                                          </t>
  </si>
  <si>
    <t>Манипуляции общего назначения</t>
  </si>
  <si>
    <t>Неинвазивный анализатор "АМП"</t>
  </si>
  <si>
    <t>Внутримышечная инъекция</t>
  </si>
  <si>
    <t>Внутривенное струйное введение лекарственных средств</t>
  </si>
  <si>
    <t>Клизма очистительная</t>
  </si>
  <si>
    <t>Клизма лекарственная</t>
  </si>
  <si>
    <t>Клизма масляная</t>
  </si>
  <si>
    <t>Ультразвуковые исследования на цветных цифровых ультразвуковых аппаратах</t>
  </si>
  <si>
    <t>с наличием сложного програмного обеспечения ( количество цифровых каналов более 512)</t>
  </si>
  <si>
    <t>Печень+желчный пузырь без определения функции</t>
  </si>
  <si>
    <t>Поджелудочная железа</t>
  </si>
  <si>
    <t>Селезенка</t>
  </si>
  <si>
    <t>Желудок с заполнением жидкостью</t>
  </si>
  <si>
    <t xml:space="preserve">Почки и надпочечники </t>
  </si>
  <si>
    <t xml:space="preserve">Мочевой пузырь </t>
  </si>
  <si>
    <t>Мочевой пузырь с определением остаточной мочи</t>
  </si>
  <si>
    <t xml:space="preserve">Почки , надпочечники ,мочевой пузырь </t>
  </si>
  <si>
    <t xml:space="preserve">Почки,надпочечники и мочевой пузырь с определением остаточной мочи </t>
  </si>
  <si>
    <t>Предстательная железа с мочевым пузырем и определением остаточной мочи</t>
  </si>
  <si>
    <t>( трансабдоминально)</t>
  </si>
  <si>
    <t>Предстательная железа ( трансректально)</t>
  </si>
  <si>
    <t>Узи органов малого таза с моч.пузырем ( гинекологич.)</t>
  </si>
  <si>
    <t>Органы брюшной полости и почки (печень и желчный пузырь без  опр.функц.,подж.</t>
  </si>
  <si>
    <t>железа,селезенка,почки и надпочечники,кишечник без заполнения жидкостью)</t>
  </si>
  <si>
    <t>Щитовидная железа с лимфатическими поверхностными узлами</t>
  </si>
  <si>
    <t>Молочные железы с лимфатическими поверхностными узлами</t>
  </si>
  <si>
    <t>Слюнные железы</t>
  </si>
  <si>
    <t>Мягкие ткани</t>
  </si>
  <si>
    <t>Суставы непарные</t>
  </si>
  <si>
    <t>Суставы парные</t>
  </si>
  <si>
    <t>Мягкие ткани+суставы парные</t>
  </si>
  <si>
    <t>Глазные орбиты</t>
  </si>
  <si>
    <t>Эхокардиография (М+В режим + допплер +цветное картирование)</t>
  </si>
  <si>
    <t>Транскраниальная допплерография</t>
  </si>
  <si>
    <t>Дуплексное сканирование брахиоцефальных сосудов с цветным</t>
  </si>
  <si>
    <t xml:space="preserve">и энергетическим допплером </t>
  </si>
  <si>
    <t>Дуплексное сканирование сосудов с цветным</t>
  </si>
  <si>
    <t>и энергетическим допплером одного артериального бассейна</t>
  </si>
  <si>
    <t>(верхних или нижних конечностей)</t>
  </si>
  <si>
    <t xml:space="preserve">и энергетическим допплером одного </t>
  </si>
  <si>
    <t xml:space="preserve">венозного бассейна </t>
  </si>
  <si>
    <t>Экономист</t>
  </si>
  <si>
    <t>О.В.Куролес</t>
  </si>
  <si>
    <t>Прейскурант на платные косметические услуги</t>
  </si>
  <si>
    <t>№</t>
  </si>
  <si>
    <t>Утвержденный тариф без НДС</t>
  </si>
  <si>
    <t>Утвержденный тариф с НДС</t>
  </si>
  <si>
    <t>Ст-ть матер.с НДС</t>
  </si>
  <si>
    <t>ИТОГО д/РБ,бел.руб.</t>
  </si>
  <si>
    <t>Отпускная цена с НДС</t>
  </si>
  <si>
    <t xml:space="preserve"> бел.руб.</t>
  </si>
  <si>
    <t>после деном.</t>
  </si>
  <si>
    <t>бел.руб.</t>
  </si>
  <si>
    <t>SPA-процедуры</t>
  </si>
  <si>
    <t>Антицеллюлитная SPA-процедура "Обертывание"</t>
  </si>
  <si>
    <t>Антицеллюлитная SPA-процедура "Обертывание" (без скраба)</t>
  </si>
  <si>
    <t>Парафинотерапия рук</t>
  </si>
  <si>
    <t>Маска альгинатная " Лифтинг+разглаживание"</t>
  </si>
  <si>
    <t>Маска кислородная д/лица</t>
  </si>
  <si>
    <t>Экспресс-мини баня "Кедровая бочка"</t>
  </si>
  <si>
    <t>Релаксационный сеанс на аппарате сухого флоатинга Nuvola SPA JET</t>
  </si>
  <si>
    <t>Стоунтерапия: коррекция фигуры при помощи горячих жадеитовых камней</t>
  </si>
  <si>
    <t>Стоунтерапия контрастными камнями</t>
  </si>
  <si>
    <t xml:space="preserve">Стоунтерапия лица:криомассаж лица целебными полудрагоценными камнями </t>
  </si>
  <si>
    <t>Русский гречишный массаж</t>
  </si>
  <si>
    <t>Лимфодренажный массаж</t>
  </si>
  <si>
    <t>Тайский массаж</t>
  </si>
  <si>
    <t>Тибетский массаж</t>
  </si>
  <si>
    <t>Ихтио-массаж рук</t>
  </si>
  <si>
    <t>Ихтио-массаж ног</t>
  </si>
  <si>
    <t>Гидромассаж кистей рук</t>
  </si>
  <si>
    <t>Гидромассаж стоп и лодыжек</t>
  </si>
  <si>
    <t>Услуги с использованием SPA- капсулы</t>
  </si>
  <si>
    <t>Корпус № 1</t>
  </si>
  <si>
    <t>Маска альгинатная "Тонизирование и сияние кожи "</t>
  </si>
  <si>
    <t>Маска альгинатная "Лифтинг+ разглаживание"</t>
  </si>
  <si>
    <t>Антицел-ная SPA- процедура "Зеленый чай" ( гелевое)</t>
  </si>
  <si>
    <t>Антицел-ная SPA- процедура "Красное вино" ( гелевое)</t>
  </si>
  <si>
    <t>Антицел-ная SPA- процедура "Водорослевое моделирующее обертывание" ( гелевое)</t>
  </si>
  <si>
    <t>Антицеллюлитная программа "Медовая нега в SPA-капсуле"</t>
  </si>
  <si>
    <t xml:space="preserve">                                                                                   Корпус № 2</t>
  </si>
  <si>
    <t>Маска альгинатная с оливой</t>
  </si>
  <si>
    <t>Маска альгинатная с ацеролой и витамином С</t>
  </si>
  <si>
    <t>Антицел-ная SPA- процедура "Красное вино+водоросли" ( гелевое)</t>
  </si>
  <si>
    <t>Антицел-ная SPA- процедура "Клубника"</t>
  </si>
  <si>
    <t xml:space="preserve">Антицел-ная SPA- процедура "Морские водоросли и зеленый чай" </t>
  </si>
  <si>
    <t>Мультиполярная терапия (на аппарате "Q-Frequency")</t>
  </si>
  <si>
    <t>Процедуры на лице: лицо,шея РЧ выс/низкого сопротивления</t>
  </si>
  <si>
    <t>Процедуры на лице: лицо,шея РЧ выс/низкого сопротивления ( с массажем лица)</t>
  </si>
  <si>
    <t>Процедуры на теле:</t>
  </si>
  <si>
    <t>рука+плечо</t>
  </si>
  <si>
    <t>грудь+декольте</t>
  </si>
  <si>
    <t>живот</t>
  </si>
  <si>
    <t>ягодицы+задняя поверхность бедер</t>
  </si>
  <si>
    <t>нога ( передняя поверхность бедер+голень)</t>
  </si>
  <si>
    <t>нижняя поверхность спины+талия</t>
  </si>
  <si>
    <t>Мультиполярная терапия ( на аппарате Venus Legasy)</t>
  </si>
  <si>
    <t>Процедуры на лице: лицо+подбородок</t>
  </si>
  <si>
    <t>Процедуры на лице: лицо+подбородок ( без вакуумного массажа)</t>
  </si>
  <si>
    <t>с 18.08.</t>
  </si>
  <si>
    <t>40 мин.</t>
  </si>
  <si>
    <t>Процедуры на лице: шея+декольте</t>
  </si>
  <si>
    <t>область живота</t>
  </si>
  <si>
    <t>передняя поверхность бедер</t>
  </si>
  <si>
    <t>Электростимуляция на аппарате "MYA"</t>
  </si>
  <si>
    <t>Электростимуляция+ультразвуковая терапия программа Р17</t>
  </si>
  <si>
    <t>Электростимуляция+ультразвуковая терапия программа Р21</t>
  </si>
  <si>
    <t xml:space="preserve">Лицевая маска </t>
  </si>
  <si>
    <t>Аппарат "VellaShape II"</t>
  </si>
  <si>
    <t>Область живота</t>
  </si>
  <si>
    <t>Область ягодиц и задней поверхность бедер</t>
  </si>
  <si>
    <t>Область передней и внутренней поверхности бедер</t>
  </si>
  <si>
    <t>Область плеча ( руки)</t>
  </si>
  <si>
    <t>Область боковых поверхностей туловища и спины</t>
  </si>
  <si>
    <t>Холистический массаж</t>
  </si>
  <si>
    <t>Ритуал "Свобода тела"</t>
  </si>
  <si>
    <t>Ритуал гармонизации "Свобода тела+лицо""</t>
  </si>
  <si>
    <t>Ритуал гармонизации "Свобода тела+стопы""</t>
  </si>
  <si>
    <t>Косметика ТHALAC</t>
  </si>
  <si>
    <t>Укрепление сосудов ног ( с лосьоном)</t>
  </si>
  <si>
    <t>Прейскурант на услуги бани ( сауны)</t>
  </si>
  <si>
    <t>Сауна индивидуальная (инфракрасная)</t>
  </si>
  <si>
    <t>Баня для группы пациентов (5 человек) ( без бассейна)</t>
  </si>
  <si>
    <t>Баня для группы пациентов (5 человек),1,5 ч.</t>
  </si>
  <si>
    <t>Баня для группы пациентов (5 человек),2 ч.</t>
  </si>
  <si>
    <t>Баня для группы пациентов (5 человек),2,5 ч.</t>
  </si>
  <si>
    <t>Баня для группы пациентов (5 человек),3 ч.</t>
  </si>
  <si>
    <t>Пунктурная гирудотерапия ( с 10 пиявками)</t>
  </si>
  <si>
    <t>Органы мошонки</t>
  </si>
  <si>
    <t>Пунктурная гирудотерапия ( с 8 пиявками)</t>
  </si>
  <si>
    <t>Антицел-ная SPA-процедура «Морская минеральная терапия «THALASSO кальциум» light</t>
  </si>
  <si>
    <t>Антицел-ная SPA-процедура «Морская минеральная терапия «THALASSO магнезиум» light</t>
  </si>
  <si>
    <t>Магнитотерапия местная( на аппарате "Ортоспок") ( с чулком)( стопа)</t>
  </si>
  <si>
    <t>Магнитотерапия местная( на аппарате "Ортоспок") ( каждая последующая) ( стопа)</t>
  </si>
  <si>
    <t>Магнитотерапия местная( на аппарате "Ортоспок") ( тазобедренный сустав)</t>
  </si>
  <si>
    <t>Магнитотерапия местная( на аппарате "Ортоспок") ( голеностопный сустав)</t>
  </si>
  <si>
    <t>Магнитотерапия местная( на аппарате "Ортоспок") ( плечевой сустав)</t>
  </si>
  <si>
    <t>Магнитотерапия местная( на аппарате "Ортоспок") ( суставы 2-х кистей)</t>
  </si>
  <si>
    <t>Магнитотерапия местная( на аппарате "Ортоспок") (коленный сустав)</t>
  </si>
  <si>
    <t>Магнитотерапия местная( на аппарате "Ортоспок") (поясничный отдел позвоночника)</t>
  </si>
  <si>
    <t>Магнитотерапия местная( на аппарате "Ортоспок") (шейно-грудной отдел позвоночника)</t>
  </si>
  <si>
    <t>Магнитотерапия местная( на аппарате "Ортоспок") (шейный отдел позвоночника)</t>
  </si>
  <si>
    <t>вводится в действие с 01.04.2022.</t>
  </si>
  <si>
    <t>"31" марта 2022 г.</t>
  </si>
  <si>
    <t>______________В.Л.Будник</t>
  </si>
  <si>
    <t>Маска антивозрастная для сухой, обезвоженной кожи</t>
  </si>
  <si>
    <t>с 27.04.</t>
  </si>
  <si>
    <t>Внутривенное введение озонированного физиологического раствора</t>
  </si>
  <si>
    <t>с 18.05</t>
  </si>
  <si>
    <t>Лазеротерапия,магнитолазеротерапия чрезкожная (аппарат LAS-Expert) ( 1 сустав)</t>
  </si>
  <si>
    <t>Лазеротерапия,магнитолазеротерапия чрезкожная (аппарат LAS-Expert)( 2 сустава)</t>
  </si>
  <si>
    <t xml:space="preserve">Внутривенное капельное введение раствора лекарственного средства </t>
  </si>
  <si>
    <t xml:space="preserve">       Карбокситерапия</t>
  </si>
  <si>
    <t>подкожное введение углекислого газа ( обкалывание суставов),1 зона</t>
  </si>
  <si>
    <t>подкожное введение углекислого газа ( обкалывание суставов),2 зоны</t>
  </si>
  <si>
    <t>подкожное введение углекислого газа ( обкалывание суставов),3 зоны</t>
  </si>
  <si>
    <t>подкожное введение углексислого газа ( обкалывание суставов),4 зоны</t>
  </si>
  <si>
    <t>оказываемые в УЗ "Рогачевская центральная районная больница"</t>
  </si>
  <si>
    <t>по клиническим лабораторным исследованиям</t>
  </si>
  <si>
    <t>для ДУП "Санаторий "Приднепровский" ( с учетом транспортных расходов)</t>
  </si>
  <si>
    <t xml:space="preserve">Стоимость услуги </t>
  </si>
  <si>
    <t>Возмещение транспортных</t>
  </si>
  <si>
    <t>Итого стоимость услуги</t>
  </si>
  <si>
    <t>для граждан РБ,руб.</t>
  </si>
  <si>
    <t>расходов, руб.</t>
  </si>
  <si>
    <t>для иностранных граждан,руб.</t>
  </si>
  <si>
    <t>Общий анализ крови</t>
  </si>
  <si>
    <t>Анализ крови на сахар</t>
  </si>
  <si>
    <t>Общий анализ мочи</t>
  </si>
  <si>
    <t>Общий анализ крови с формулой</t>
  </si>
  <si>
    <t>"23" мая 2022 г.</t>
  </si>
  <si>
    <t>вводится в действие с 24.05.2022 г.</t>
  </si>
  <si>
    <t>с 27.05</t>
  </si>
  <si>
    <t xml:space="preserve">Прейскурант на услуги бани </t>
  </si>
  <si>
    <t>Прейскурант на услуги бани  ( без бассейна)</t>
  </si>
  <si>
    <t>Баня для группы пациентов (не более 5 человек) ,1 ч.</t>
  </si>
  <si>
    <t>Баня для группы пациентов (не более 5 человек),1,5 ч.</t>
  </si>
  <si>
    <t>Баня для группы пациентов (не более 5 человек),2 ч.</t>
  </si>
  <si>
    <t>Баня для группы пациентов (не более 5 человек),2,5 ч.</t>
  </si>
  <si>
    <t>Баня для группы пациентов (не более 5 человек),3 ч.</t>
  </si>
  <si>
    <t>Прейскурант на услуги бани  ( с бассейном)</t>
  </si>
  <si>
    <t>Прейскурант на услуги стоматологические кабинета</t>
  </si>
  <si>
    <t>ДУП "Санаторий "Приднепровский"</t>
  </si>
  <si>
    <t>N п/п</t>
  </si>
  <si>
    <t>Наименование услуги</t>
  </si>
  <si>
    <t>1.</t>
  </si>
  <si>
    <t>2.</t>
  </si>
  <si>
    <t>Снятие зубных отложений ( 1 зуб)</t>
  </si>
  <si>
    <t>3.</t>
  </si>
  <si>
    <t>от 25 до 35</t>
  </si>
  <si>
    <t>от 40 до 50</t>
  </si>
  <si>
    <t>4.</t>
  </si>
  <si>
    <t>5.</t>
  </si>
  <si>
    <t>Прейскурант на услуги косметиков</t>
  </si>
  <si>
    <t>Ориентировочная стоимость, бел.руб.</t>
  </si>
  <si>
    <t>( в зависимости от стоимости используемых материалов)</t>
  </si>
  <si>
    <t xml:space="preserve">   Безинъекционная терапия на аппарате MESOCARE</t>
  </si>
  <si>
    <t xml:space="preserve">  Комбинированная чистка лица</t>
  </si>
  <si>
    <t>60-65</t>
  </si>
  <si>
    <t xml:space="preserve">  Ультразвуковая чистка лица</t>
  </si>
  <si>
    <t xml:space="preserve">  Карбокситерапия</t>
  </si>
  <si>
    <t xml:space="preserve">  Базовые уходы для всех типов кожи</t>
  </si>
  <si>
    <t>55-70</t>
  </si>
  <si>
    <t>6.</t>
  </si>
  <si>
    <t xml:space="preserve">  Пилинги</t>
  </si>
  <si>
    <t>7.</t>
  </si>
  <si>
    <t xml:space="preserve">  Классический массаж лица ( без маски,с маской)</t>
  </si>
  <si>
    <t>25-60</t>
  </si>
  <si>
    <t>8.</t>
  </si>
  <si>
    <t xml:space="preserve">  Вакуумный массаж лица (без маски,с маской)</t>
  </si>
  <si>
    <t>30-45</t>
  </si>
  <si>
    <t>9.</t>
  </si>
  <si>
    <t xml:space="preserve">  Депиляция лица</t>
  </si>
  <si>
    <t>10.</t>
  </si>
  <si>
    <t xml:space="preserve">  Депиляция голени</t>
  </si>
  <si>
    <t>11.</t>
  </si>
  <si>
    <t xml:space="preserve">  Коррекция формы бровей</t>
  </si>
  <si>
    <t>12.</t>
  </si>
  <si>
    <t xml:space="preserve">  Окраска бровей</t>
  </si>
  <si>
    <t>70-80</t>
  </si>
  <si>
    <t>Маска увлажняющая</t>
  </si>
  <si>
    <t>Массаж верхней конечности, надплечья и лопатки ( 2 ед.)</t>
  </si>
  <si>
    <t>Антицеллюлитная программа "Обертывание с грязями Мертвого моря"</t>
  </si>
  <si>
    <t>Лекарственная ванна "Дерматологическая" ( с концентратом дегтярный)</t>
  </si>
  <si>
    <t>Лекарственная ванна "Венотоник" ( с концентратом конского каштана)</t>
  </si>
  <si>
    <t>37*</t>
  </si>
  <si>
    <t xml:space="preserve">Наименование </t>
  </si>
  <si>
    <t>Цена за 1 сутки, руб.</t>
  </si>
  <si>
    <t>Цена за 1 час, руб.</t>
  </si>
  <si>
    <t xml:space="preserve">   1.</t>
  </si>
  <si>
    <t>Горный велосипед (вместе со шлемом)</t>
  </si>
  <si>
    <t>Детский самокат</t>
  </si>
  <si>
    <t xml:space="preserve">   3.</t>
  </si>
  <si>
    <t>Лыжи с креплением (взрослые)</t>
  </si>
  <si>
    <t>Санки</t>
  </si>
  <si>
    <t xml:space="preserve">Мангал </t>
  </si>
  <si>
    <t>-</t>
  </si>
  <si>
    <t>Решетка-гриль</t>
  </si>
  <si>
    <t xml:space="preserve">Набор шампуров </t>
  </si>
  <si>
    <t>Теннисные ракетки</t>
  </si>
  <si>
    <t>Бадминтон</t>
  </si>
  <si>
    <t>Прейскурант цен на услуги проката</t>
  </si>
  <si>
    <t>Прейскурант цен на платные услуги</t>
  </si>
  <si>
    <t>Цена , руб.</t>
  </si>
  <si>
    <t>Платная автостоянка ( за 1 сутки за 1 машино-место)</t>
  </si>
  <si>
    <t xml:space="preserve"> Бильярд ( за 1 час игры)</t>
  </si>
  <si>
    <t>Приготовление свежевыжатого сока</t>
  </si>
  <si>
    <t>Стирка белья ( за 1 стирку)</t>
  </si>
  <si>
    <t>Маска альгинатная "Ботокс+увлажнение"</t>
  </si>
  <si>
    <t>Маска альгинатная омолаживающая ( с розой, клюквой,ботоксом)</t>
  </si>
  <si>
    <t>Антицел-ная SPA- процедура "Двойной шоколад"</t>
  </si>
  <si>
    <t>Подготовка к проведению процедуры массажа ( для электростатического вибромассажа)</t>
  </si>
  <si>
    <t>Электростатический вибромассаж шеи аппликатором ( 1 зона)</t>
  </si>
  <si>
    <t>Электростатический вибромассаж воротниковой зоны аппликатором ( 1,5 зоны)</t>
  </si>
  <si>
    <t>Электростатический вибромассаж верхней конечности аппликатором ( 1,5 зоны)</t>
  </si>
  <si>
    <t>Электростатический вибромассаж верхней конечности, надплечья и области лопатки аппликатором  ( 2,0 зоны)</t>
  </si>
  <si>
    <t>Электростатический вибромассаж плечевого сустава аппликатором ( 1,0 зоны)</t>
  </si>
  <si>
    <t>Электростатический вибромассаж локтевого сустава аппликатором ( 1,0 зоны)</t>
  </si>
  <si>
    <t>Электростатический вибромассаж лучезапястного сустава аппликатором ( 1,0 зоны)</t>
  </si>
  <si>
    <t>Электростатический вибромассаж кисти аппликатором ( 1,0 зоны)</t>
  </si>
  <si>
    <t>Электростатический вибромассаж области грудной клетки аппликатором ( 2,5 зоны)</t>
  </si>
  <si>
    <t>Электростатический вибромассаж спины аппликатором ( 1,5 зоны)</t>
  </si>
  <si>
    <t>Электростатический вибромассаж мышц передней брюшной стенки аппликатором ( 1,0 зоны)</t>
  </si>
  <si>
    <t>Электростатический вибромассаж пояснично-крестцовой области аппликатором ( 1,0 зоны)</t>
  </si>
  <si>
    <t>Электростатический вибромассаж спины и поясницы (от VII шейного позвонка до основания крестца и от левой до правой средней подмышечной линии) аппликатором (2,0 зоны)</t>
  </si>
  <si>
    <t>Электростатический вибромассаж шейно-грудного отдела позвоночника (области задней поверхности шеи и области спины до I поясничного позвонка от левой до правой задней подмышечной линии) аппликатором (2,0 зоны)</t>
  </si>
  <si>
    <t>Электростатический вибромассаж области позвоночника аппликатором ( 2,5 зоны)</t>
  </si>
  <si>
    <t>Электростатический вибромассаж нижней конечности аппликатором ( 1,5 зоны)</t>
  </si>
  <si>
    <t>Электростатический вибромассаж нижней конечности и поясницы (области стопы, голени, бедра, ягодичной и пояснично-крестцовой области) аппликатором ( 2,0 зоны)</t>
  </si>
  <si>
    <t>Электростатический вибромассаж тазобедренного сустава и ягодичной области (одноименной стороны) аппликатором (1,0 зоны)</t>
  </si>
  <si>
    <t>Электростатический вибромассаж коленного сустава аппликатором ( 1,0 зоны)</t>
  </si>
  <si>
    <t>Электростатический вибромассаж голеностопного сустава аппликатором ( 1,0 зоны)</t>
  </si>
  <si>
    <t>Электростатический вибромассаж стопы и голени аппликатором ( 1,0 зоны)</t>
  </si>
  <si>
    <t>Ударно-волновая терапия экстракорпоральная</t>
  </si>
  <si>
    <t>Антицел-ная SPA- процедура "Водоросли и зеленая глина"</t>
  </si>
  <si>
    <t>Антицел-ная SPA- процедура "Похудение с ламинарией"</t>
  </si>
  <si>
    <t>Антицел-ная SPA- процедура "Виноград"</t>
  </si>
  <si>
    <t>Подводный душ-массаж</t>
  </si>
  <si>
    <t>Стоимость матер.с НДС</t>
  </si>
  <si>
    <t>Утвержденный тариф с НДС,РБ</t>
  </si>
  <si>
    <t>Утвержденный тариф с НДС, нерезиденты РБ</t>
  </si>
  <si>
    <t>Отпуская цена с НДС</t>
  </si>
  <si>
    <t>Биометрическая кинезиология</t>
  </si>
  <si>
    <t>Первичный осмотр биокинезиотерапевта</t>
  </si>
  <si>
    <t>67,50</t>
  </si>
  <si>
    <t>Биометрическая кинезиология,10 мин.</t>
  </si>
  <si>
    <t>Биометрическая кинезиология,15 мин.</t>
  </si>
  <si>
    <t>Биометрическая кинезиология,20 мин.</t>
  </si>
  <si>
    <t xml:space="preserve"> 3.</t>
  </si>
  <si>
    <t>22*</t>
  </si>
  <si>
    <t>38*</t>
  </si>
  <si>
    <t xml:space="preserve">Антицел-ная SPA- процедура "Водорослевое моделирующее обертывание" </t>
  </si>
  <si>
    <t>Ультразвуковая терапия ( 1 сустав)</t>
  </si>
  <si>
    <t>Ультразвуковая терапия ( 2 сустава)</t>
  </si>
  <si>
    <t>Лекарственная ванна пантовая ( для женщин)</t>
  </si>
  <si>
    <t>Лекарственная ванна пантовая ( для мужчин)</t>
  </si>
  <si>
    <t>вводится в действие с 01.03.2023 г.</t>
  </si>
  <si>
    <t>Первичный осмотр ( консультация)</t>
  </si>
  <si>
    <t>( профессиональная гигиена)- ультразвуковая чистка</t>
  </si>
  <si>
    <t>4,55-6,00</t>
  </si>
  <si>
    <t>Лечение кариеса ( 1 зуб) ( фотополимерная пломба)</t>
  </si>
  <si>
    <t>от 70,00 до 140,00</t>
  </si>
  <si>
    <t>Лечение 1 канала  ( 1 зуб) ( пульпит,периодонтит)</t>
  </si>
  <si>
    <t>от 85,00 до 100,00</t>
  </si>
  <si>
    <t>Цена, руб.</t>
  </si>
  <si>
    <t xml:space="preserve">по клиническим лабораторным исследованиям,оказываемые в </t>
  </si>
  <si>
    <t>унитарном предприятии "Синлаб-ЕМЛ"</t>
  </si>
  <si>
    <t>БИОХИМИЧЕСКИЕ ИССЛЕДОВАНИЯ</t>
  </si>
  <si>
    <t>СБ. B-2- Микроглобулин</t>
  </si>
  <si>
    <t>СБ. C-реактивный белок высокочувствительный</t>
  </si>
  <si>
    <t>СБ. NT-proBNP (Натрийуретический пептид proBNP) Cobas 6000</t>
  </si>
  <si>
    <t>СБ. Pepsinogen I (Пепсиноген I)</t>
  </si>
  <si>
    <t>СБ. Pepsinogen II (Пепсиноген II)</t>
  </si>
  <si>
    <t>СБ. а-1-антитрипсин</t>
  </si>
  <si>
    <t>СБ. АлАТ (аланинаминотрансфераза)</t>
  </si>
  <si>
    <t>СБ. Альбумин</t>
  </si>
  <si>
    <t>СБ. Альфа-амилаза</t>
  </si>
  <si>
    <t>СБ. Антистрептолизин-О</t>
  </si>
  <si>
    <t>СБ. Аполипротеин А1 (АРО-А1)</t>
  </si>
  <si>
    <t>СБ. Аполипротеин В (АРО-В)</t>
  </si>
  <si>
    <t>СБ. АсАТ (аспартатаминотрансфераза)</t>
  </si>
  <si>
    <t>СБ. Билирубин общий</t>
  </si>
  <si>
    <t>СБ. Билирубин прямой</t>
  </si>
  <si>
    <t>СБ. Гамма-глутамилтранспептидаза</t>
  </si>
  <si>
    <t>СБ. Гидроксибутиратдегидрогеназа (НВDН)</t>
  </si>
  <si>
    <t>СБ. Гликозилированный гемоглобин (на анализаторе Bio-Rad)</t>
  </si>
  <si>
    <t>СБ. Глюкоза</t>
  </si>
  <si>
    <t>СБ. Гомоцистеин</t>
  </si>
  <si>
    <t>СБ. Железо</t>
  </si>
  <si>
    <t>СБ. Иммуноглобулин A</t>
  </si>
  <si>
    <t>СБ. Иммуноглобулин G</t>
  </si>
  <si>
    <t>СБ. Иммуноглобулин M</t>
  </si>
  <si>
    <t>СБ. Калий, натрий, хлор (K/ Na/ CI)</t>
  </si>
  <si>
    <t>СБ. Кальций</t>
  </si>
  <si>
    <t>СБ. Клиренс креатинина по пробе Реберга</t>
  </si>
  <si>
    <t>СБ. Креатинин</t>
  </si>
  <si>
    <t>СБ. Креатинкиназа</t>
  </si>
  <si>
    <t>СБ. Креатинкиназа-МВ</t>
  </si>
  <si>
    <t>СБ. Лактат</t>
  </si>
  <si>
    <t>СБ. Лактатдегидрогеназа (ЛДГ)</t>
  </si>
  <si>
    <t>СБ. Латентная железосвязывающая способность (UIBC)</t>
  </si>
  <si>
    <t>СБ. Липаза</t>
  </si>
  <si>
    <t>СБ. Липопротеин А</t>
  </si>
  <si>
    <t>СБ. Литий</t>
  </si>
  <si>
    <t>СБ. Магний</t>
  </si>
  <si>
    <t>СБ. Медь</t>
  </si>
  <si>
    <t>СБ. Медь+цинк</t>
  </si>
  <si>
    <t>СБ. Медь+цинк+селен</t>
  </si>
  <si>
    <t>СБ. Медь+цинк+селен+литий</t>
  </si>
  <si>
    <t>СБ. Миоглобин</t>
  </si>
  <si>
    <t>СБ. Мочевая кислота</t>
  </si>
  <si>
    <t>СБ. Мочевина</t>
  </si>
  <si>
    <t>СБ. Неорганический фосфор</t>
  </si>
  <si>
    <t>СБ. Общий белок</t>
  </si>
  <si>
    <t>СБ. Панкреатическая амилаза</t>
  </si>
  <si>
    <t>СБ. Пероральный тест толерантности к глюкозе</t>
  </si>
  <si>
    <t>СБ. Ревматоидный фактор</t>
  </si>
  <si>
    <t>СБ. Рецепторы к трансферрину</t>
  </si>
  <si>
    <t>СБ. Селен</t>
  </si>
  <si>
    <t>СБ. Трансферрин</t>
  </si>
  <si>
    <t>СБ. Триглицериды</t>
  </si>
  <si>
    <t>СБ. Фактор комплемента С3</t>
  </si>
  <si>
    <t>СБ. Фактор комплемента С4</t>
  </si>
  <si>
    <t>СБ. Ферритин</t>
  </si>
  <si>
    <t>СБ. Холестерин</t>
  </si>
  <si>
    <t>СБ. Холестерин липопротеинов высокой плотности (ЛПВП)</t>
  </si>
  <si>
    <t>СБ. Холестерин липопротеинов низкой плотности (ЛПНП)</t>
  </si>
  <si>
    <t>СБ. Холинэстераза</t>
  </si>
  <si>
    <t>СБ. Церулоплазмин</t>
  </si>
  <si>
    <t>СБ. Цинк</t>
  </si>
  <si>
    <t>СБ. Цистатин С</t>
  </si>
  <si>
    <t>СБ. Щелочная фосфатаза</t>
  </si>
  <si>
    <t>ВИТАМИНЫ</t>
  </si>
  <si>
    <t>СБ. Витамин D общий (25-ОН витамин D, 25-гидроксикальциферол) (Cobas 6000)</t>
  </si>
  <si>
    <t>СБ. Витамин В12 Cobas 6000</t>
  </si>
  <si>
    <t>СБ. Фолиевая кислота (Cobas 6000)</t>
  </si>
  <si>
    <t>ГОРМОНАЛЬНЫЕ ИССЛЕДОВАНИЯ</t>
  </si>
  <si>
    <t>СБ. 17-ОН Progesteron (17-ОН Прогестерон)</t>
  </si>
  <si>
    <t>СБ. AFP (Альфа-фетопротеин)</t>
  </si>
  <si>
    <t>СБ. Aldosterone (Альдостерон)</t>
  </si>
  <si>
    <t>СБ. AMH (Антимюллеров гормон) (Cobas 6000)</t>
  </si>
  <si>
    <t>СБ. Anti-TG (Определение антитела к тиреоглобулину) (Cobas 6000)</t>
  </si>
  <si>
    <t>СБ. Anti-TPO (Определение антител к тиреопероксидазе) (Cobas 6000)</t>
  </si>
  <si>
    <t>СБ. Anti-TSHR (Определение антител к рецепторам TSH) (Cobas 6000)</t>
  </si>
  <si>
    <t>СБ. b-CrossLaps</t>
  </si>
  <si>
    <t>СБ. Cortisol (Кортизол) (Cobas 6000)</t>
  </si>
  <si>
    <t>СБ. C-Peptide (С-пептид)</t>
  </si>
  <si>
    <t>СБ. DHEA-S (Дегидроэпиандростерон-сульфат)</t>
  </si>
  <si>
    <t>СБ. Estradiol (Эстрадиол)</t>
  </si>
  <si>
    <t>СБ. FPSA (Простато-специфический антиген свободный)</t>
  </si>
  <si>
    <t>СБ. FSH (Фолликулостимулирующий гормон)</t>
  </si>
  <si>
    <t>СБ. FT3 (Трийодтиронин свободный) (Cobas 6000)</t>
  </si>
  <si>
    <t>СБ. FT4 (Тироксин свободный) (Cobas 6000)</t>
  </si>
  <si>
    <t>СБ. Gastrin-17 (Гастрин)</t>
  </si>
  <si>
    <t>СБ. hCG+B (Хорионический гонадотропин бета субъединица) (Cobas 6000)</t>
  </si>
  <si>
    <t>СБ. Insulin (Инсулин)</t>
  </si>
  <si>
    <t>СБ. LH (Лютеинизирующий гормон)</t>
  </si>
  <si>
    <t>СБ. Metanephrine plasma (Метанефрин в плазме)</t>
  </si>
  <si>
    <t>СБ. Normetanephrine plasma (Норметанефрин в плазме)</t>
  </si>
  <si>
    <t>СБ. Progesteron (Прогестерон)</t>
  </si>
  <si>
    <t>СБ. Prolactin (Пролактин)</t>
  </si>
  <si>
    <t>СБ. PSA (Простато-специфический антиген)</t>
  </si>
  <si>
    <t>СБ. SHBG (Секс-гормон) (Cobas 6000)</t>
  </si>
  <si>
    <t>СБ. T3 (Трийодтиронин общий) (Cobas 6000)</t>
  </si>
  <si>
    <t>СБ. T4 (Тироксин общий) (Cobas 6000)</t>
  </si>
  <si>
    <t>СБ. Testosteron (Тестостерон) (Cobas 6000)</t>
  </si>
  <si>
    <t>СБ. TG (Тиреоглобулин) (Cobas 6000)</t>
  </si>
  <si>
    <t>СБ. Total P1NP (Маркер формирования костного матрикса)</t>
  </si>
  <si>
    <t>СБ. TSH (Тиреотропный гормон) (Cobas 6000)</t>
  </si>
  <si>
    <t>СБ. АКТГ (Адренокортикотропный гормон)</t>
  </si>
  <si>
    <t>СБ. Андростендион (Androstendione)</t>
  </si>
  <si>
    <t>СБ. Гормон роста (Human Growth Hormone) (Cobas 6000)</t>
  </si>
  <si>
    <t>СБ. Инсулиноподобный фактор роста-1/Insulin-like growth factor 1(IGF-1)</t>
  </si>
  <si>
    <t>СБ. Кальцитонин</t>
  </si>
  <si>
    <t>СБ. Лептин (человеческий)/Leptin (human)</t>
  </si>
  <si>
    <t>СБ. Определение пролактина после PEG преципитации</t>
  </si>
  <si>
    <t>СБ. Остеокальцин</t>
  </si>
  <si>
    <t>СБ. Паратгормон</t>
  </si>
  <si>
    <t>СБ. Прокальцитонин</t>
  </si>
  <si>
    <t>СБ. Ренин в плазме</t>
  </si>
  <si>
    <t>СБ. Свободный тестостерон</t>
  </si>
  <si>
    <t>ИЗОСЕРОЛОГИЧЕСКИЕ ИССЛЕДОВАНИЯ</t>
  </si>
  <si>
    <t>СБ. Иммуногематологическое исследование: определение антиэритроцитных иммунных антител в непрямой пробе Кумбса с последующим определением титра</t>
  </si>
  <si>
    <t>СБ. Иммуногематологическое исследование: определение группы крови и резус принадлежности с использованием гелевых тест-систем</t>
  </si>
  <si>
    <t>СБ. Определение фенотипа эритроцитов по антигенам системы Rhesus и Kell в гелевой тест-системе с применением ID-карт.</t>
  </si>
  <si>
    <t>СБ. Подтверждающий тест. Определение группы крови по системе ABO перекрестным методом и резус-фактора в гелевой тест системе с применением ID-карт</t>
  </si>
  <si>
    <t>ОНКОМАРКЕРЫ</t>
  </si>
  <si>
    <t>СБ. CA 125</t>
  </si>
  <si>
    <t>СБ. CA 15-3</t>
  </si>
  <si>
    <t>СБ. CA 19-9</t>
  </si>
  <si>
    <t>СБ. CA 242</t>
  </si>
  <si>
    <t>СБ. CA 50</t>
  </si>
  <si>
    <t>СБ. CA 72-4</t>
  </si>
  <si>
    <t>СБ. CEA</t>
  </si>
  <si>
    <t>СБ. CYFRA 21-1</t>
  </si>
  <si>
    <t>СБ. HE4</t>
  </si>
  <si>
    <t>СБ. NSE (Нейроспецифическая энолаза)</t>
  </si>
  <si>
    <t>СБ. S 100</t>
  </si>
  <si>
    <t>СБ. SCC</t>
  </si>
  <si>
    <t>СИСТЕМА ГЕМОСТАЗА</t>
  </si>
  <si>
    <t>СБ. D-димер на STA Compact</t>
  </si>
  <si>
    <t>СБ. Антитромбин III</t>
  </si>
  <si>
    <t>СБ. АПТВ (активированное парциальное/частичное тромбопластиновое время)</t>
  </si>
  <si>
    <t>СБ. АПТВ (активированное парциональное/частичное тромбопластиновое время) на анализаторе Start Max</t>
  </si>
  <si>
    <t>СБ. Импедансная агрегатометрия тромбоцитов, индуцированная аденозин-фосфатом</t>
  </si>
  <si>
    <t>СБ. Импедансная агрегатометрия тромбоцитов, индуцированная арахидоновой кислотой</t>
  </si>
  <si>
    <t>СБ. МНО- активность протромбинового комплекса</t>
  </si>
  <si>
    <t>СБ. Протеин S свободный</t>
  </si>
  <si>
    <t>СБ. Протеин С</t>
  </si>
  <si>
    <t>СБ. ПТИ (Протромбинового времени),МНО на анализаторе Start Maх</t>
  </si>
  <si>
    <t>СБ. Тромбиновое время</t>
  </si>
  <si>
    <t>СБ. Тромбиновое время на анализаторе Start Max</t>
  </si>
  <si>
    <t>СБ. Фибриноген по Клауссу</t>
  </si>
  <si>
    <t>СБ. Фибриноген по Клауссу на анализаторе Start Max</t>
  </si>
  <si>
    <t>ЭКСПРЕСС-ДИАГНОСТИКА</t>
  </si>
  <si>
    <t>СБ.Экспресс-реакция на сифилис (RPR)</t>
  </si>
  <si>
    <t>ДИАГНОСТИКА ИНФЕКЦИЙ</t>
  </si>
  <si>
    <t>СБ. Hbe-антиген вируса гепатита В</t>
  </si>
  <si>
    <t>СБ. Антитела к HВe-антигену вируса гепатита В</t>
  </si>
  <si>
    <t>СБ. Определение антител Ig А к Chlamydia trachomatis</t>
  </si>
  <si>
    <t>СБ. Определение антител IgG к антигенам нематод рода Анизакид</t>
  </si>
  <si>
    <t>СБ. Определение антител IgG к Трихинелле</t>
  </si>
  <si>
    <t>СБ. Определение антител lg G к токсоплазмозу (Toxoplasma gondii)</t>
  </si>
  <si>
    <t>СБ. Определение антител lg M к краснухе</t>
  </si>
  <si>
    <t>СБ. Определение суммарных антител к вирусу гепатита А</t>
  </si>
  <si>
    <t>СБ.Hbs-Ag</t>
  </si>
  <si>
    <t>СБ.Антитела к CORE-антигену вируса гепатита В класса IgM</t>
  </si>
  <si>
    <t>СБ.Антитела к CORE-антигену вируса гепатита В класса IgM и IgG</t>
  </si>
  <si>
    <t>СБ.Антитела к HBs-антигену вируса гепатита В ( Anti-HBsAg )</t>
  </si>
  <si>
    <t>СБ.Антитела к вирусу гепатита С (Anti-HCV)</t>
  </si>
  <si>
    <t>СБ.Иммуноблот. Определение антител IgG к боррелии</t>
  </si>
  <si>
    <t>СБ.Иммуноблот. Определение антител IgM к боррелии</t>
  </si>
  <si>
    <t>СБ.ИФА/ВИЧ тесты 3 поколения</t>
  </si>
  <si>
    <t>СБ. Количественное определение антител IgG к S-белку (RBD-домен) SARS-CoV-2</t>
  </si>
  <si>
    <t>СБ.Определение авидности IgG к капсидному антигену вируса Эпштейна-Барр</t>
  </si>
  <si>
    <t>СБ.Определение антител  Ig A к хламидии пневмония</t>
  </si>
  <si>
    <t>СБ.Определение антител  IgG к микоплазме пневмония</t>
  </si>
  <si>
    <t>СБ.Определение антител  IgА к микоплазме пневмония</t>
  </si>
  <si>
    <t>СБ.Определение антител Ig A, G, M к лямблии</t>
  </si>
  <si>
    <t>СБ.Определение антител Ig G к Chlamydia trachomatis</t>
  </si>
  <si>
    <t>СБ.Определение антител Ig G к боррелии  (Anti-Borrelia Ig G)</t>
  </si>
  <si>
    <t>СБ.Определение антител Ig G к вирусу герпеса 1/2 типа</t>
  </si>
  <si>
    <t>СБ.Определение антител Ig G к вирусу герпеса II типа</t>
  </si>
  <si>
    <t>СБ.Определение антител Ig G к хламидии пневмония</t>
  </si>
  <si>
    <t>СБ.Определение антител Ig M к Chlamydia trachomatis</t>
  </si>
  <si>
    <t>СБ.Определение антител Ig М к боррелии  (Anti-Borrelia Ig М)</t>
  </si>
  <si>
    <t>СБ.Определение антител Ig М к вирусу герпеса 1/2 типа</t>
  </si>
  <si>
    <t>СБ.Определение антител Ig М к вирусу герпеса II типа</t>
  </si>
  <si>
    <t>СБ.Определение антител Ig М к хламидии пневмония</t>
  </si>
  <si>
    <t>СБ.Определение антител IgA к Helicobacter pylori</t>
  </si>
  <si>
    <t>СБ.Определение антител IgA к вирусу Варицелла-Зостер (ИФА)</t>
  </si>
  <si>
    <t>СБ.Определение антител IgA к иерсинии энтероколитика</t>
  </si>
  <si>
    <t>СБ.Определение антител IgG к Helicobacter pylori</t>
  </si>
  <si>
    <t>СБ.Определение антител IgG к антигенам Описторхисов</t>
  </si>
  <si>
    <t>СБ.Определение антител IgG к Аскариде</t>
  </si>
  <si>
    <t>СБ.Определение антител IgG к бледной трепонеме</t>
  </si>
  <si>
    <t>СБ.Определение антител IgG к вирусу SARS-CoV-2 (ИФА)</t>
  </si>
  <si>
    <t>СБ.Определение антител IgG к вирусу Варицелла-Зостер (ИФА)</t>
  </si>
  <si>
    <t>СБ.Определение антител IgG к вирусу клещевого энцефалита</t>
  </si>
  <si>
    <t>СБ.Определение антител IgG к вирусу кори (ИФА)</t>
  </si>
  <si>
    <t>СБ.Определение антител IgG к вирусу простого герпеса 6 типа (НИФ)</t>
  </si>
  <si>
    <t>СБ.Определение антител IgG к иерсинии энтероколитика</t>
  </si>
  <si>
    <t>СБ.Определение антител IgG к капсидному антигену вируса Эпштейна-Барр</t>
  </si>
  <si>
    <t>СБ.Определение антител IgG к нуклеарному антигену вируса Эпштейна-Барр</t>
  </si>
  <si>
    <t>СБ.Определение антител IgG к раннему антигену вируса Эпштейна-Барр</t>
  </si>
  <si>
    <t>СБ.Определение антител IgG к Свиному цепню</t>
  </si>
  <si>
    <t>СБ.Определение антител IgG к Токсокаре</t>
  </si>
  <si>
    <t>СБ.Определение антител IgG к Эхиноккоку</t>
  </si>
  <si>
    <t>СБ.Определение антител IgM к бледной трепонеме</t>
  </si>
  <si>
    <t>СБ.Определение антител IgM к вирусу SARS-CoV-2 (ИФА)</t>
  </si>
  <si>
    <t>СБ.Определение антител IgM к вирусу Варицелла-Зостер (ИФА)</t>
  </si>
  <si>
    <t>СБ.Определение антител IgM к вирусу гепатита А</t>
  </si>
  <si>
    <t>СБ.Определение антител IgM к вирусу кори (ИФА)</t>
  </si>
  <si>
    <t>СБ.Определение антител IgM к вирусу простого герпеса 6 типа (НИФ)</t>
  </si>
  <si>
    <t>СБ.Определение антител IgM к капсидному антигену вируса Эпштейна-Барр</t>
  </si>
  <si>
    <t>СБ.Определение антител IgM к лямблии</t>
  </si>
  <si>
    <t>СБ.Определение антител IgМ к вирусу клещевого энцефалита</t>
  </si>
  <si>
    <t>СБ.Определение антител IgМ к микоплазме пневмония</t>
  </si>
  <si>
    <t>СБ.Определение антител lg G к краснухе</t>
  </si>
  <si>
    <t>СБ.Определение антител lg G к цитомегаловирусу</t>
  </si>
  <si>
    <t>СБ.Определение антител lg М к токсоплазмозу (Toxoplasma gondii)</t>
  </si>
  <si>
    <t>СБ.Определение антител lg М к цитомегаловирусу</t>
  </si>
  <si>
    <t>СБ.Определение антител к вирусу Эпштейна-Барр (НИФ)</t>
  </si>
  <si>
    <t>СБ.Определение антител к возбудителю сифилиса методом ИФА</t>
  </si>
  <si>
    <t>СБ.Определение суммарных антител к вирусу гепатита D (Anti-HDV)</t>
  </si>
  <si>
    <t>СБ.Суммарные антитела к Treponema pallidium IgM/IgG</t>
  </si>
  <si>
    <t>ГЕМАТОЛОГИЧЕСКИЕ ИССЛЕДОВАНИЯ</t>
  </si>
  <si>
    <t>СБ. Гематологическое исследование. Постановка СОЭ по методу Вестергрена (при заборе крови вне лаборатории)</t>
  </si>
  <si>
    <t>СБ. ОАК с дифференцировкой лейкоцитарной формулы (Beckman Coulter Dx800)</t>
  </si>
  <si>
    <t>СБ. Регистрация, забор крови из вены, центрифугирование</t>
  </si>
  <si>
    <t>СБ. Устройство для взятия венозной S-Monovette 2,6 ml (пробирка)</t>
  </si>
  <si>
    <t>СБ. Устройство для взятия венозной S-Monovette 4 ml (пробирка)</t>
  </si>
  <si>
    <t>СБ. Устройство для взятия венозной S-Monovette 5 ml (пробирка)</t>
  </si>
  <si>
    <t>СБ. Пробирка S-Sedivette 3,5 мл. для СОЭ</t>
  </si>
  <si>
    <t>СБ. Пробирка 10,0мл,95*16,8мм</t>
  </si>
  <si>
    <t>вводится в действие с 01.04.2023г.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</si>
</sst>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7">
    <font>
      <sz val="11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04"/>
    </font>
    <font>
      <sz val="8"/>
      <name val="Arial Cyr"/>
      <charset val="204"/>
    </font>
    <font>
      <b/>
      <sz val="7"/>
      <name val="Arial"/>
      <family val="2"/>
      <charset val="204"/>
    </font>
    <font>
      <sz val="7"/>
      <name val="Arial"/>
      <family val="2"/>
    </font>
    <font>
      <b/>
      <sz val="7"/>
      <name val="Arial"/>
      <family val="2"/>
    </font>
    <font>
      <sz val="7"/>
      <name val="Arial Cyr"/>
      <charset val="204"/>
    </font>
    <font>
      <b/>
      <sz val="12"/>
      <name val="Arial"/>
      <family val="2"/>
      <charset val="204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 Cyr"/>
      <charset val="204"/>
    </font>
    <font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7"/>
      <name val="Arial"/>
      <family val="2"/>
      <charset val="204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4"/>
      <name val="Arial Cyr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81">
    <xf numFmtId="0" fontId="0" fillId="0" borderId="0" xfId="0"/>
    <xf numFmtId="0" fontId="0" fillId="0" borderId="0" xfId="0" applyFill="1"/>
    <xf numFmtId="0" fontId="0" fillId="0" borderId="1" xfId="0" applyBorder="1"/>
    <xf numFmtId="0" fontId="2" fillId="0" borderId="2" xfId="0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3" fontId="5" fillId="0" borderId="5" xfId="0" applyNumberFormat="1" applyFont="1" applyFill="1" applyBorder="1"/>
    <xf numFmtId="1" fontId="4" fillId="0" borderId="6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6" fillId="0" borderId="6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" fontId="9" fillId="0" borderId="6" xfId="0" applyNumberFormat="1" applyFont="1" applyFill="1" applyBorder="1" applyAlignment="1">
      <alignment horizontal="center"/>
    </xf>
    <xf numFmtId="3" fontId="10" fillId="0" borderId="5" xfId="0" applyNumberFormat="1" applyFont="1" applyFill="1" applyBorder="1"/>
    <xf numFmtId="0" fontId="11" fillId="0" borderId="0" xfId="0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2" xfId="0" applyFill="1" applyBorder="1"/>
    <xf numFmtId="0" fontId="13" fillId="0" borderId="11" xfId="0" applyFont="1" applyFill="1" applyBorder="1"/>
    <xf numFmtId="0" fontId="13" fillId="0" borderId="12" xfId="0" applyFont="1" applyFill="1" applyBorder="1"/>
    <xf numFmtId="2" fontId="14" fillId="0" borderId="6" xfId="0" applyNumberFormat="1" applyFont="1" applyFill="1" applyBorder="1"/>
    <xf numFmtId="0" fontId="13" fillId="0" borderId="13" xfId="0" applyFont="1" applyFill="1" applyBorder="1"/>
    <xf numFmtId="0" fontId="14" fillId="0" borderId="6" xfId="0" applyFont="1" applyFill="1" applyBorder="1"/>
    <xf numFmtId="1" fontId="15" fillId="0" borderId="6" xfId="0" applyNumberFormat="1" applyFont="1" applyFill="1" applyBorder="1"/>
    <xf numFmtId="1" fontId="16" fillId="0" borderId="2" xfId="0" applyNumberFormat="1" applyFont="1" applyFill="1" applyBorder="1"/>
    <xf numFmtId="1" fontId="17" fillId="0" borderId="2" xfId="0" applyNumberFormat="1" applyFont="1" applyFill="1" applyBorder="1"/>
    <xf numFmtId="2" fontId="15" fillId="0" borderId="6" xfId="0" applyNumberFormat="1" applyFont="1" applyFill="1" applyBorder="1"/>
    <xf numFmtId="2" fontId="16" fillId="0" borderId="2" xfId="0" applyNumberFormat="1" applyFont="1" applyFill="1" applyBorder="1"/>
    <xf numFmtId="3" fontId="18" fillId="0" borderId="2" xfId="0" applyNumberFormat="1" applyFont="1" applyFill="1" applyBorder="1"/>
    <xf numFmtId="1" fontId="18" fillId="0" borderId="2" xfId="0" applyNumberFormat="1" applyFont="1" applyFill="1" applyBorder="1"/>
    <xf numFmtId="0" fontId="19" fillId="0" borderId="2" xfId="0" applyFont="1" applyFill="1" applyBorder="1"/>
    <xf numFmtId="2" fontId="20" fillId="0" borderId="2" xfId="0" applyNumberFormat="1" applyFont="1" applyFill="1" applyBorder="1"/>
    <xf numFmtId="2" fontId="21" fillId="0" borderId="6" xfId="0" applyNumberFormat="1" applyFont="1" applyFill="1" applyBorder="1"/>
    <xf numFmtId="2" fontId="0" fillId="0" borderId="6" xfId="0" applyNumberFormat="1" applyFill="1" applyBorder="1"/>
    <xf numFmtId="2" fontId="21" fillId="0" borderId="2" xfId="0" applyNumberFormat="1" applyFont="1" applyFill="1" applyBorder="1"/>
    <xf numFmtId="0" fontId="9" fillId="0" borderId="2" xfId="0" applyFont="1" applyFill="1" applyBorder="1" applyAlignment="1">
      <alignment horizontal="center"/>
    </xf>
    <xf numFmtId="0" fontId="14" fillId="0" borderId="2" xfId="0" applyFont="1" applyFill="1" applyBorder="1"/>
    <xf numFmtId="0" fontId="14" fillId="0" borderId="3" xfId="0" applyFont="1" applyFill="1" applyBorder="1"/>
    <xf numFmtId="0" fontId="14" fillId="0" borderId="7" xfId="0" applyFont="1" applyFill="1" applyBorder="1"/>
    <xf numFmtId="0" fontId="17" fillId="0" borderId="6" xfId="0" applyFont="1" applyFill="1" applyBorder="1"/>
    <xf numFmtId="0" fontId="14" fillId="0" borderId="0" xfId="0" applyFont="1" applyFill="1" applyBorder="1"/>
    <xf numFmtId="0" fontId="14" fillId="0" borderId="14" xfId="0" applyFont="1" applyFill="1" applyBorder="1"/>
    <xf numFmtId="0" fontId="9" fillId="0" borderId="6" xfId="0" applyFont="1" applyFill="1" applyBorder="1" applyAlignment="1">
      <alignment horizontal="center"/>
    </xf>
    <xf numFmtId="0" fontId="14" fillId="0" borderId="8" xfId="0" applyFont="1" applyFill="1" applyBorder="1"/>
    <xf numFmtId="0" fontId="14" fillId="0" borderId="11" xfId="0" applyFont="1" applyFill="1" applyBorder="1"/>
    <xf numFmtId="0" fontId="17" fillId="0" borderId="13" xfId="0" applyFont="1" applyFill="1" applyBorder="1"/>
    <xf numFmtId="0" fontId="9" fillId="0" borderId="8" xfId="0" applyFont="1" applyFill="1" applyBorder="1" applyAlignment="1">
      <alignment horizontal="center"/>
    </xf>
    <xf numFmtId="0" fontId="22" fillId="0" borderId="8" xfId="0" applyFont="1" applyFill="1" applyBorder="1"/>
    <xf numFmtId="0" fontId="22" fillId="0" borderId="11" xfId="0" applyFont="1" applyFill="1" applyBorder="1"/>
    <xf numFmtId="0" fontId="22" fillId="0" borderId="6" xfId="0" applyFont="1" applyFill="1" applyBorder="1"/>
    <xf numFmtId="0" fontId="9" fillId="0" borderId="13" xfId="0" applyFont="1" applyFill="1" applyBorder="1" applyAlignment="1">
      <alignment horizontal="center"/>
    </xf>
    <xf numFmtId="0" fontId="22" fillId="0" borderId="2" xfId="0" applyFont="1" applyFill="1" applyBorder="1"/>
    <xf numFmtId="0" fontId="22" fillId="0" borderId="3" xfId="0" applyFont="1" applyFill="1" applyBorder="1"/>
    <xf numFmtId="3" fontId="22" fillId="0" borderId="6" xfId="0" applyNumberFormat="1" applyFont="1" applyFill="1" applyBorder="1"/>
    <xf numFmtId="0" fontId="10" fillId="0" borderId="2" xfId="0" applyFont="1" applyFill="1" applyBorder="1" applyAlignment="1">
      <alignment horizontal="center"/>
    </xf>
    <xf numFmtId="0" fontId="0" fillId="0" borderId="10" xfId="0" applyFill="1" applyBorder="1"/>
    <xf numFmtId="3" fontId="22" fillId="0" borderId="1" xfId="0" applyNumberFormat="1" applyFont="1" applyFill="1" applyBorder="1"/>
    <xf numFmtId="3" fontId="23" fillId="0" borderId="2" xfId="0" applyNumberFormat="1" applyFont="1" applyFill="1" applyBorder="1"/>
    <xf numFmtId="1" fontId="17" fillId="0" borderId="6" xfId="0" applyNumberFormat="1" applyFont="1" applyFill="1" applyBorder="1"/>
    <xf numFmtId="0" fontId="9" fillId="0" borderId="4" xfId="0" applyFont="1" applyFill="1" applyBorder="1" applyAlignment="1">
      <alignment horizontal="center"/>
    </xf>
    <xf numFmtId="0" fontId="0" fillId="0" borderId="0" xfId="0" applyFill="1" applyBorder="1"/>
    <xf numFmtId="0" fontId="22" fillId="0" borderId="7" xfId="0" applyFont="1" applyFill="1" applyBorder="1"/>
    <xf numFmtId="2" fontId="23" fillId="0" borderId="6" xfId="0" applyNumberFormat="1" applyFont="1" applyFill="1" applyBorder="1"/>
    <xf numFmtId="0" fontId="23" fillId="0" borderId="0" xfId="0" applyFont="1" applyFill="1" applyBorder="1"/>
    <xf numFmtId="0" fontId="23" fillId="0" borderId="6" xfId="0" applyFont="1" applyFill="1" applyBorder="1"/>
    <xf numFmtId="0" fontId="16" fillId="0" borderId="2" xfId="0" applyFont="1" applyFill="1" applyBorder="1"/>
    <xf numFmtId="0" fontId="23" fillId="0" borderId="2" xfId="0" applyFont="1" applyFill="1" applyBorder="1"/>
    <xf numFmtId="3" fontId="18" fillId="0" borderId="6" xfId="0" applyNumberFormat="1" applyFont="1" applyFill="1" applyBorder="1"/>
    <xf numFmtId="0" fontId="22" fillId="0" borderId="0" xfId="0" applyFont="1" applyFill="1" applyBorder="1"/>
    <xf numFmtId="0" fontId="22" fillId="0" borderId="14" xfId="0" applyFont="1" applyFill="1" applyBorder="1"/>
    <xf numFmtId="0" fontId="22" fillId="0" borderId="12" xfId="0" applyFont="1" applyFill="1" applyBorder="1"/>
    <xf numFmtId="0" fontId="22" fillId="0" borderId="4" xfId="0" applyFont="1" applyFill="1" applyBorder="1"/>
    <xf numFmtId="3" fontId="23" fillId="0" borderId="6" xfId="0" applyNumberFormat="1" applyFont="1" applyFill="1" applyBorder="1"/>
    <xf numFmtId="0" fontId="23" fillId="0" borderId="4" xfId="0" applyFont="1" applyFill="1" applyBorder="1"/>
    <xf numFmtId="0" fontId="4" fillId="0" borderId="11" xfId="0" applyFont="1" applyFill="1" applyBorder="1"/>
    <xf numFmtId="0" fontId="6" fillId="0" borderId="11" xfId="0" applyFont="1" applyFill="1" applyBorder="1"/>
    <xf numFmtId="0" fontId="6" fillId="0" borderId="9" xfId="0" applyFont="1" applyFill="1" applyBorder="1" applyAlignment="1">
      <alignment horizontal="center"/>
    </xf>
    <xf numFmtId="0" fontId="14" fillId="0" borderId="9" xfId="0" applyFont="1" applyFill="1" applyBorder="1"/>
    <xf numFmtId="0" fontId="14" fillId="0" borderId="1" xfId="0" applyFont="1" applyFill="1" applyBorder="1"/>
    <xf numFmtId="3" fontId="14" fillId="0" borderId="6" xfId="0" applyNumberFormat="1" applyFont="1" applyFill="1" applyBorder="1"/>
    <xf numFmtId="0" fontId="22" fillId="0" borderId="9" xfId="0" applyFont="1" applyFill="1" applyBorder="1"/>
    <xf numFmtId="0" fontId="22" fillId="0" borderId="1" xfId="0" applyFont="1" applyFill="1" applyBorder="1"/>
    <xf numFmtId="0" fontId="22" fillId="0" borderId="5" xfId="0" applyFont="1" applyFill="1" applyBorder="1"/>
    <xf numFmtId="0" fontId="9" fillId="0" borderId="5" xfId="0" applyFont="1" applyFill="1" applyBorder="1" applyAlignment="1">
      <alignment horizontal="center"/>
    </xf>
    <xf numFmtId="3" fontId="22" fillId="0" borderId="4" xfId="0" applyNumberFormat="1" applyFont="1" applyFill="1" applyBorder="1"/>
    <xf numFmtId="1" fontId="23" fillId="0" borderId="6" xfId="0" applyNumberFormat="1" applyFont="1" applyFill="1" applyBorder="1"/>
    <xf numFmtId="1" fontId="23" fillId="0" borderId="2" xfId="0" applyNumberFormat="1" applyFont="1" applyFill="1" applyBorder="1"/>
    <xf numFmtId="3" fontId="15" fillId="0" borderId="2" xfId="0" applyNumberFormat="1" applyFont="1" applyFill="1" applyBorder="1"/>
    <xf numFmtId="1" fontId="18" fillId="0" borderId="9" xfId="0" applyNumberFormat="1" applyFont="1" applyFill="1" applyBorder="1"/>
    <xf numFmtId="0" fontId="9" fillId="0" borderId="15" xfId="0" applyFont="1" applyFill="1" applyBorder="1" applyAlignment="1">
      <alignment horizontal="center"/>
    </xf>
    <xf numFmtId="0" fontId="23" fillId="0" borderId="3" xfId="0" applyFont="1" applyFill="1" applyBorder="1"/>
    <xf numFmtId="0" fontId="6" fillId="0" borderId="1" xfId="0" applyFont="1" applyFill="1" applyBorder="1"/>
    <xf numFmtId="0" fontId="6" fillId="0" borderId="5" xfId="0" applyFont="1" applyFill="1" applyBorder="1"/>
    <xf numFmtId="3" fontId="22" fillId="0" borderId="9" xfId="0" applyNumberFormat="1" applyFont="1" applyFill="1" applyBorder="1"/>
    <xf numFmtId="1" fontId="23" fillId="0" borderId="6" xfId="0" applyNumberFormat="1" applyFont="1" applyFill="1" applyBorder="1" applyAlignment="1">
      <alignment horizontal="right"/>
    </xf>
    <xf numFmtId="1" fontId="16" fillId="0" borderId="6" xfId="0" applyNumberFormat="1" applyFont="1" applyFill="1" applyBorder="1" applyAlignment="1">
      <alignment horizontal="right"/>
    </xf>
    <xf numFmtId="2" fontId="15" fillId="0" borderId="6" xfId="0" applyNumberFormat="1" applyFont="1" applyFill="1" applyBorder="1" applyAlignment="1">
      <alignment horizontal="right"/>
    </xf>
    <xf numFmtId="2" fontId="16" fillId="0" borderId="6" xfId="0" applyNumberFormat="1" applyFont="1" applyFill="1" applyBorder="1" applyAlignment="1">
      <alignment horizontal="right"/>
    </xf>
    <xf numFmtId="0" fontId="6" fillId="0" borderId="3" xfId="0" applyFont="1" applyFill="1" applyBorder="1"/>
    <xf numFmtId="1" fontId="18" fillId="0" borderId="6" xfId="0" applyNumberFormat="1" applyFont="1" applyFill="1" applyBorder="1"/>
    <xf numFmtId="0" fontId="0" fillId="0" borderId="6" xfId="0" applyFill="1" applyBorder="1"/>
    <xf numFmtId="2" fontId="20" fillId="0" borderId="6" xfId="0" applyNumberFormat="1" applyFont="1" applyFill="1" applyBorder="1"/>
    <xf numFmtId="2" fontId="0" fillId="0" borderId="2" xfId="0" applyNumberFormat="1" applyFill="1" applyBorder="1"/>
    <xf numFmtId="0" fontId="4" fillId="0" borderId="0" xfId="0" applyFont="1" applyFill="1" applyBorder="1"/>
    <xf numFmtId="3" fontId="22" fillId="0" borderId="0" xfId="0" applyNumberFormat="1" applyFont="1" applyFill="1" applyBorder="1"/>
    <xf numFmtId="0" fontId="9" fillId="0" borderId="4" xfId="0" applyFont="1" applyFill="1" applyBorder="1"/>
    <xf numFmtId="0" fontId="23" fillId="0" borderId="5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23" fillId="0" borderId="7" xfId="0" applyFont="1" applyFill="1" applyBorder="1"/>
    <xf numFmtId="0" fontId="4" fillId="0" borderId="12" xfId="0" applyFont="1" applyFill="1" applyBorder="1"/>
    <xf numFmtId="0" fontId="23" fillId="0" borderId="1" xfId="0" applyFont="1" applyFill="1" applyBorder="1"/>
    <xf numFmtId="3" fontId="23" fillId="0" borderId="9" xfId="0" applyNumberFormat="1" applyFont="1" applyFill="1" applyBorder="1"/>
    <xf numFmtId="1" fontId="23" fillId="0" borderId="4" xfId="0" applyNumberFormat="1" applyFont="1" applyFill="1" applyBorder="1"/>
    <xf numFmtId="0" fontId="12" fillId="0" borderId="2" xfId="0" applyFont="1" applyFill="1" applyBorder="1" applyAlignment="1"/>
    <xf numFmtId="4" fontId="23" fillId="0" borderId="6" xfId="0" applyNumberFormat="1" applyFont="1" applyFill="1" applyBorder="1"/>
    <xf numFmtId="3" fontId="17" fillId="0" borderId="6" xfId="0" applyNumberFormat="1" applyFont="1" applyFill="1" applyBorder="1" applyAlignment="1">
      <alignment horizontal="right"/>
    </xf>
    <xf numFmtId="3" fontId="17" fillId="0" borderId="2" xfId="0" applyNumberFormat="1" applyFont="1" applyFill="1" applyBorder="1" applyAlignment="1">
      <alignment horizontal="right"/>
    </xf>
    <xf numFmtId="3" fontId="18" fillId="0" borderId="2" xfId="0" applyNumberFormat="1" applyFont="1" applyFill="1" applyBorder="1" applyAlignment="1">
      <alignment horizontal="right"/>
    </xf>
    <xf numFmtId="3" fontId="4" fillId="0" borderId="5" xfId="0" applyNumberFormat="1" applyFont="1" applyFill="1" applyBorder="1"/>
    <xf numFmtId="0" fontId="4" fillId="0" borderId="7" xfId="0" applyFont="1" applyFill="1" applyBorder="1"/>
    <xf numFmtId="0" fontId="4" fillId="0" borderId="14" xfId="0" applyFont="1" applyFill="1" applyBorder="1"/>
    <xf numFmtId="0" fontId="4" fillId="0" borderId="10" xfId="0" applyFont="1" applyFill="1" applyBorder="1"/>
    <xf numFmtId="3" fontId="22" fillId="0" borderId="6" xfId="0" applyNumberFormat="1" applyFont="1" applyFill="1" applyBorder="1" applyAlignment="1">
      <alignment horizontal="right"/>
    </xf>
    <xf numFmtId="0" fontId="18" fillId="0" borderId="3" xfId="0" applyFont="1" applyFill="1" applyBorder="1" applyAlignment="1"/>
    <xf numFmtId="0" fontId="21" fillId="0" borderId="2" xfId="0" applyFont="1" applyFill="1" applyBorder="1"/>
    <xf numFmtId="0" fontId="3" fillId="0" borderId="3" xfId="0" applyFont="1" applyFill="1" applyBorder="1" applyAlignment="1"/>
    <xf numFmtId="1" fontId="18" fillId="0" borderId="3" xfId="0" applyNumberFormat="1" applyFont="1" applyFill="1" applyBorder="1"/>
    <xf numFmtId="0" fontId="20" fillId="0" borderId="0" xfId="0" applyFont="1" applyFill="1"/>
    <xf numFmtId="1" fontId="23" fillId="0" borderId="0" xfId="0" applyNumberFormat="1" applyFont="1" applyFill="1" applyBorder="1" applyAlignment="1">
      <alignment horizontal="right"/>
    </xf>
    <xf numFmtId="0" fontId="20" fillId="0" borderId="0" xfId="0" applyFont="1" applyFill="1" applyBorder="1"/>
    <xf numFmtId="2" fontId="21" fillId="0" borderId="0" xfId="0" applyNumberFormat="1" applyFont="1" applyFill="1" applyBorder="1"/>
    <xf numFmtId="0" fontId="10" fillId="0" borderId="9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1" xfId="0" applyFont="1" applyFill="1" applyBorder="1"/>
    <xf numFmtId="2" fontId="23" fillId="0" borderId="6" xfId="0" applyNumberFormat="1" applyFont="1" applyFill="1" applyBorder="1" applyAlignment="1">
      <alignment horizontal="right"/>
    </xf>
    <xf numFmtId="0" fontId="20" fillId="0" borderId="2" xfId="0" applyFont="1" applyFill="1" applyBorder="1"/>
    <xf numFmtId="0" fontId="4" fillId="0" borderId="9" xfId="0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/>
    <xf numFmtId="0" fontId="18" fillId="0" borderId="11" xfId="0" applyFont="1" applyFill="1" applyBorder="1" applyAlignment="1"/>
    <xf numFmtId="0" fontId="0" fillId="0" borderId="6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4" fillId="0" borderId="9" xfId="0" applyNumberFormat="1" applyFont="1" applyFill="1" applyBorder="1"/>
    <xf numFmtId="0" fontId="9" fillId="0" borderId="0" xfId="0" applyFont="1" applyFill="1" applyBorder="1"/>
    <xf numFmtId="0" fontId="3" fillId="0" borderId="3" xfId="0" applyFont="1" applyFill="1" applyBorder="1"/>
    <xf numFmtId="0" fontId="8" fillId="0" borderId="3" xfId="0" applyFont="1" applyFill="1" applyBorder="1"/>
    <xf numFmtId="0" fontId="2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3" fontId="23" fillId="0" borderId="0" xfId="0" applyNumberFormat="1" applyFont="1" applyFill="1" applyBorder="1"/>
    <xf numFmtId="1" fontId="23" fillId="0" borderId="0" xfId="0" applyNumberFormat="1" applyFont="1" applyFill="1" applyBorder="1"/>
    <xf numFmtId="2" fontId="23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/>
    <xf numFmtId="1" fontId="15" fillId="0" borderId="0" xfId="0" applyNumberFormat="1" applyFont="1" applyFill="1" applyBorder="1"/>
    <xf numFmtId="2" fontId="0" fillId="0" borderId="0" xfId="0" applyNumberFormat="1" applyFill="1" applyBorder="1"/>
    <xf numFmtId="0" fontId="23" fillId="0" borderId="1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1" fontId="23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8" fillId="0" borderId="9" xfId="0" applyFont="1" applyFill="1" applyBorder="1" applyAlignment="1"/>
    <xf numFmtId="0" fontId="18" fillId="0" borderId="1" xfId="0" applyFont="1" applyFill="1" applyBorder="1" applyAlignment="1"/>
    <xf numFmtId="0" fontId="18" fillId="0" borderId="5" xfId="0" applyFont="1" applyFill="1" applyBorder="1" applyAlignment="1"/>
    <xf numFmtId="0" fontId="20" fillId="0" borderId="1" xfId="0" applyFont="1" applyFill="1" applyBorder="1"/>
    <xf numFmtId="2" fontId="21" fillId="0" borderId="1" xfId="0" applyNumberFormat="1" applyFont="1" applyFill="1" applyBorder="1"/>
    <xf numFmtId="2" fontId="20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4" fontId="22" fillId="0" borderId="6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4" fontId="22" fillId="0" borderId="7" xfId="0" applyNumberFormat="1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4" fontId="23" fillId="0" borderId="2" xfId="0" applyNumberFormat="1" applyFont="1" applyFill="1" applyBorder="1"/>
    <xf numFmtId="1" fontId="15" fillId="0" borderId="2" xfId="0" applyNumberFormat="1" applyFont="1" applyFill="1" applyBorder="1"/>
    <xf numFmtId="0" fontId="22" fillId="0" borderId="3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3" fontId="15" fillId="0" borderId="6" xfId="0" applyNumberFormat="1" applyFont="1" applyFill="1" applyBorder="1" applyAlignment="1"/>
    <xf numFmtId="0" fontId="22" fillId="0" borderId="5" xfId="0" applyFont="1" applyFill="1" applyBorder="1" applyAlignment="1">
      <alignment horizontal="center"/>
    </xf>
    <xf numFmtId="0" fontId="6" fillId="0" borderId="0" xfId="0" applyFont="1" applyFill="1"/>
    <xf numFmtId="0" fontId="22" fillId="0" borderId="12" xfId="0" applyFont="1" applyFill="1" applyBorder="1" applyAlignment="1">
      <alignment horizontal="center"/>
    </xf>
    <xf numFmtId="3" fontId="23" fillId="0" borderId="13" xfId="0" applyNumberFormat="1" applyFont="1" applyFill="1" applyBorder="1"/>
    <xf numFmtId="3" fontId="23" fillId="0" borderId="7" xfId="0" applyNumberFormat="1" applyFont="1" applyFill="1" applyBorder="1"/>
    <xf numFmtId="3" fontId="23" fillId="0" borderId="14" xfId="0" applyNumberFormat="1" applyFont="1" applyFill="1" applyBorder="1"/>
    <xf numFmtId="3" fontId="18" fillId="0" borderId="13" xfId="0" applyNumberFormat="1" applyFont="1" applyFill="1" applyBorder="1"/>
    <xf numFmtId="0" fontId="20" fillId="0" borderId="11" xfId="0" applyFont="1" applyFill="1" applyBorder="1"/>
    <xf numFmtId="0" fontId="22" fillId="0" borderId="4" xfId="0" applyFont="1" applyFill="1" applyBorder="1" applyAlignment="1">
      <alignment horizontal="center"/>
    </xf>
    <xf numFmtId="3" fontId="23" fillId="0" borderId="5" xfId="0" applyNumberFormat="1" applyFont="1" applyFill="1" applyBorder="1"/>
    <xf numFmtId="3" fontId="23" fillId="0" borderId="4" xfId="0" applyNumberFormat="1" applyFont="1" applyFill="1" applyBorder="1"/>
    <xf numFmtId="3" fontId="18" fillId="0" borderId="4" xfId="0" applyNumberFormat="1" applyFont="1" applyFill="1" applyBorder="1"/>
    <xf numFmtId="1" fontId="15" fillId="0" borderId="9" xfId="0" applyNumberFormat="1" applyFont="1" applyFill="1" applyBorder="1"/>
    <xf numFmtId="0" fontId="20" fillId="0" borderId="9" xfId="0" applyFont="1" applyFill="1" applyBorder="1"/>
    <xf numFmtId="0" fontId="14" fillId="0" borderId="7" xfId="0" applyFont="1" applyFill="1" applyBorder="1" applyAlignment="1">
      <alignment horizontal="center"/>
    </xf>
    <xf numFmtId="3" fontId="18" fillId="0" borderId="7" xfId="0" applyNumberFormat="1" applyFont="1" applyFill="1" applyBorder="1"/>
    <xf numFmtId="4" fontId="22" fillId="0" borderId="12" xfId="0" applyNumberFormat="1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3" fontId="23" fillId="0" borderId="12" xfId="0" applyNumberFormat="1" applyFont="1" applyFill="1" applyBorder="1"/>
    <xf numFmtId="3" fontId="23" fillId="0" borderId="11" xfId="0" applyNumberFormat="1" applyFont="1" applyFill="1" applyBorder="1"/>
    <xf numFmtId="3" fontId="18" fillId="0" borderId="12" xfId="0" applyNumberFormat="1" applyFont="1" applyFill="1" applyBorder="1"/>
    <xf numFmtId="1" fontId="15" fillId="0" borderId="11" xfId="0" applyNumberFormat="1" applyFont="1" applyFill="1" applyBorder="1"/>
    <xf numFmtId="0" fontId="0" fillId="0" borderId="15" xfId="0" applyFill="1" applyBorder="1"/>
    <xf numFmtId="4" fontId="23" fillId="0" borderId="13" xfId="0" applyNumberFormat="1" applyFont="1" applyFill="1" applyBorder="1"/>
    <xf numFmtId="2" fontId="20" fillId="0" borderId="13" xfId="0" applyNumberFormat="1" applyFont="1" applyFill="1" applyBorder="1"/>
    <xf numFmtId="2" fontId="0" fillId="0" borderId="8" xfId="0" applyNumberFormat="1" applyFill="1" applyBorder="1"/>
    <xf numFmtId="0" fontId="14" fillId="0" borderId="6" xfId="0" applyFont="1" applyFill="1" applyBorder="1" applyAlignment="1">
      <alignment horizontal="center"/>
    </xf>
    <xf numFmtId="4" fontId="23" fillId="0" borderId="14" xfId="0" applyNumberFormat="1" applyFont="1" applyFill="1" applyBorder="1"/>
    <xf numFmtId="3" fontId="18" fillId="0" borderId="0" xfId="0" applyNumberFormat="1" applyFont="1" applyFill="1" applyBorder="1"/>
    <xf numFmtId="2" fontId="0" fillId="0" borderId="10" xfId="0" applyNumberFormat="1" applyFill="1" applyBorder="1"/>
    <xf numFmtId="4" fontId="22" fillId="0" borderId="14" xfId="0" applyNumberFormat="1" applyFont="1" applyFill="1" applyBorder="1" applyAlignment="1">
      <alignment horizontal="center"/>
    </xf>
    <xf numFmtId="0" fontId="23" fillId="0" borderId="15" xfId="0" applyFont="1" applyFill="1" applyBorder="1"/>
    <xf numFmtId="0" fontId="23" fillId="0" borderId="14" xfId="0" applyFont="1" applyFill="1" applyBorder="1"/>
    <xf numFmtId="4" fontId="23" fillId="0" borderId="15" xfId="0" applyNumberFormat="1" applyFont="1" applyFill="1" applyBorder="1"/>
    <xf numFmtId="2" fontId="20" fillId="0" borderId="14" xfId="0" applyNumberFormat="1" applyFont="1" applyFill="1" applyBorder="1"/>
    <xf numFmtId="0" fontId="21" fillId="0" borderId="10" xfId="0" applyFont="1" applyFill="1" applyBorder="1"/>
    <xf numFmtId="0" fontId="14" fillId="0" borderId="0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3" fontId="18" fillId="0" borderId="14" xfId="0" applyNumberFormat="1" applyFont="1" applyFill="1" applyBorder="1"/>
    <xf numFmtId="2" fontId="20" fillId="0" borderId="15" xfId="0" applyNumberFormat="1" applyFont="1" applyFill="1" applyBorder="1"/>
    <xf numFmtId="4" fontId="22" fillId="0" borderId="4" xfId="0" applyNumberFormat="1" applyFont="1" applyFill="1" applyBorder="1" applyAlignment="1">
      <alignment horizontal="center"/>
    </xf>
    <xf numFmtId="4" fontId="22" fillId="0" borderId="5" xfId="0" applyNumberFormat="1" applyFont="1" applyFill="1" applyBorder="1" applyAlignment="1">
      <alignment horizontal="center"/>
    </xf>
    <xf numFmtId="4" fontId="23" fillId="0" borderId="4" xfId="0" applyNumberFormat="1" applyFont="1" applyFill="1" applyBorder="1"/>
    <xf numFmtId="3" fontId="18" fillId="0" borderId="1" xfId="0" applyNumberFormat="1" applyFont="1" applyFill="1" applyBorder="1"/>
    <xf numFmtId="1" fontId="15" fillId="0" borderId="1" xfId="0" applyNumberFormat="1" applyFont="1" applyFill="1" applyBorder="1"/>
    <xf numFmtId="2" fontId="20" fillId="0" borderId="5" xfId="0" applyNumberFormat="1" applyFont="1" applyFill="1" applyBorder="1"/>
    <xf numFmtId="2" fontId="0" fillId="0" borderId="9" xfId="0" applyNumberFormat="1" applyFill="1" applyBorder="1"/>
    <xf numFmtId="0" fontId="21" fillId="0" borderId="4" xfId="0" applyFont="1" applyFill="1" applyBorder="1"/>
    <xf numFmtId="0" fontId="0" fillId="3" borderId="0" xfId="0" applyFill="1"/>
    <xf numFmtId="0" fontId="0" fillId="0" borderId="1" xfId="0" applyFill="1" applyBorder="1"/>
    <xf numFmtId="0" fontId="15" fillId="0" borderId="1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/>
    <xf numFmtId="0" fontId="9" fillId="0" borderId="9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7" fillId="0" borderId="2" xfId="0" applyFont="1" applyFill="1" applyBorder="1"/>
    <xf numFmtId="0" fontId="27" fillId="0" borderId="3" xfId="0" applyFont="1" applyFill="1" applyBorder="1"/>
    <xf numFmtId="0" fontId="27" fillId="0" borderId="7" xfId="0" applyFont="1" applyFill="1" applyBorder="1"/>
    <xf numFmtId="3" fontId="4" fillId="0" borderId="12" xfId="0" applyNumberFormat="1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11" fillId="0" borderId="0" xfId="0" applyFont="1" applyFill="1" applyBorder="1"/>
    <xf numFmtId="4" fontId="22" fillId="2" borderId="6" xfId="0" applyNumberFormat="1" applyFont="1" applyFill="1" applyBorder="1" applyAlignment="1">
      <alignment horizontal="center"/>
    </xf>
    <xf numFmtId="2" fontId="15" fillId="0" borderId="6" xfId="0" applyNumberFormat="1" applyFont="1" applyFill="1" applyBorder="1" applyAlignment="1">
      <alignment horizontal="center"/>
    </xf>
    <xf numFmtId="0" fontId="15" fillId="0" borderId="3" xfId="0" applyFont="1" applyFill="1" applyBorder="1" applyAlignment="1"/>
    <xf numFmtId="3" fontId="15" fillId="0" borderId="6" xfId="0" applyNumberFormat="1" applyFont="1" applyFill="1" applyBorder="1"/>
    <xf numFmtId="3" fontId="17" fillId="0" borderId="6" xfId="0" applyNumberFormat="1" applyFont="1" applyFill="1" applyBorder="1"/>
    <xf numFmtId="3" fontId="17" fillId="0" borderId="15" xfId="0" applyNumberFormat="1" applyFont="1" applyFill="1" applyBorder="1"/>
    <xf numFmtId="0" fontId="22" fillId="0" borderId="15" xfId="0" applyFont="1" applyFill="1" applyBorder="1"/>
    <xf numFmtId="0" fontId="14" fillId="0" borderId="13" xfId="0" applyFont="1" applyFill="1" applyBorder="1"/>
    <xf numFmtId="0" fontId="0" fillId="0" borderId="0" xfId="0" applyFill="1" applyBorder="1" applyAlignment="1"/>
    <xf numFmtId="0" fontId="0" fillId="0" borderId="6" xfId="0" applyFill="1" applyBorder="1" applyAlignment="1"/>
    <xf numFmtId="0" fontId="21" fillId="0" borderId="6" xfId="0" applyFont="1" applyFill="1" applyBorder="1" applyAlignment="1"/>
    <xf numFmtId="3" fontId="14" fillId="0" borderId="6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0" fontId="14" fillId="0" borderId="6" xfId="0" applyNumberFormat="1" applyFont="1" applyFill="1" applyBorder="1"/>
    <xf numFmtId="0" fontId="0" fillId="0" borderId="10" xfId="0" applyBorder="1"/>
    <xf numFmtId="1" fontId="6" fillId="0" borderId="2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5" xfId="0" applyFont="1" applyFill="1" applyBorder="1"/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" fontId="15" fillId="0" borderId="2" xfId="0" applyNumberFormat="1" applyFont="1" applyFill="1" applyBorder="1"/>
    <xf numFmtId="4" fontId="15" fillId="0" borderId="8" xfId="0" applyNumberFormat="1" applyFont="1" applyFill="1" applyBorder="1"/>
    <xf numFmtId="4" fontId="15" fillId="0" borderId="6" xfId="0" applyNumberFormat="1" applyFont="1" applyFill="1" applyBorder="1"/>
    <xf numFmtId="0" fontId="6" fillId="0" borderId="1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4" borderId="0" xfId="0" applyFill="1"/>
    <xf numFmtId="2" fontId="14" fillId="0" borderId="13" xfId="0" applyNumberFormat="1" applyFont="1" applyFill="1" applyBorder="1"/>
    <xf numFmtId="0" fontId="3" fillId="0" borderId="3" xfId="0" applyFont="1" applyFill="1" applyBorder="1" applyAlignment="1">
      <alignment horizontal="center"/>
    </xf>
    <xf numFmtId="4" fontId="23" fillId="0" borderId="13" xfId="0" applyNumberFormat="1" applyFon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2" fontId="23" fillId="0" borderId="6" xfId="0" applyNumberFormat="1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3" fontId="23" fillId="0" borderId="6" xfId="0" applyNumberFormat="1" applyFont="1" applyFill="1" applyBorder="1" applyAlignment="1">
      <alignment horizontal="right"/>
    </xf>
    <xf numFmtId="2" fontId="0" fillId="0" borderId="6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4" fontId="23" fillId="0" borderId="4" xfId="0" applyNumberFormat="1" applyFont="1" applyFill="1" applyBorder="1" applyAlignment="1">
      <alignment horizontal="center"/>
    </xf>
    <xf numFmtId="2" fontId="15" fillId="0" borderId="2" xfId="0" applyNumberFormat="1" applyFont="1" applyFill="1" applyBorder="1" applyAlignment="1">
      <alignment horizontal="center"/>
    </xf>
    <xf numFmtId="2" fontId="26" fillId="0" borderId="6" xfId="0" applyNumberFormat="1" applyFont="1" applyFill="1" applyBorder="1" applyAlignment="1">
      <alignment horizontal="center"/>
    </xf>
    <xf numFmtId="0" fontId="22" fillId="0" borderId="11" xfId="0" applyNumberFormat="1" applyFont="1" applyFill="1" applyBorder="1"/>
    <xf numFmtId="4" fontId="23" fillId="0" borderId="6" xfId="0" applyNumberFormat="1" applyFont="1" applyFill="1" applyBorder="1" applyAlignment="1">
      <alignment horizontal="center"/>
    </xf>
    <xf numFmtId="0" fontId="22" fillId="0" borderId="3" xfId="0" applyNumberFormat="1" applyFont="1" applyFill="1" applyBorder="1"/>
    <xf numFmtId="3" fontId="23" fillId="0" borderId="6" xfId="0" applyNumberFormat="1" applyFont="1" applyFill="1" applyBorder="1" applyAlignment="1">
      <alignment horizontal="center"/>
    </xf>
    <xf numFmtId="4" fontId="23" fillId="0" borderId="7" xfId="0" applyNumberFormat="1" applyFont="1" applyFill="1" applyBorder="1" applyAlignment="1">
      <alignment horizontal="center"/>
    </xf>
    <xf numFmtId="3" fontId="23" fillId="0" borderId="7" xfId="0" applyNumberFormat="1" applyFont="1" applyFill="1" applyBorder="1" applyAlignment="1">
      <alignment horizontal="center"/>
    </xf>
    <xf numFmtId="3" fontId="15" fillId="0" borderId="7" xfId="0" applyNumberFormat="1" applyFont="1" applyFill="1" applyBorder="1" applyAlignment="1">
      <alignment horizontal="center"/>
    </xf>
    <xf numFmtId="0" fontId="29" fillId="0" borderId="2" xfId="0" applyFont="1" applyFill="1" applyBorder="1"/>
    <xf numFmtId="0" fontId="29" fillId="0" borderId="3" xfId="0" applyFont="1" applyFill="1" applyBorder="1"/>
    <xf numFmtId="0" fontId="29" fillId="0" borderId="7" xfId="0" applyFont="1" applyFill="1" applyBorder="1"/>
    <xf numFmtId="4" fontId="6" fillId="0" borderId="3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30" fillId="0" borderId="3" xfId="0" applyFont="1" applyFill="1" applyBorder="1"/>
    <xf numFmtId="0" fontId="30" fillId="0" borderId="7" xfId="0" applyFont="1" applyFill="1" applyBorder="1"/>
    <xf numFmtId="0" fontId="25" fillId="0" borderId="0" xfId="0" applyFont="1" applyFill="1" applyAlignment="1">
      <alignment horizontal="left"/>
    </xf>
    <xf numFmtId="0" fontId="25" fillId="0" borderId="3" xfId="0" applyFont="1" applyFill="1" applyBorder="1"/>
    <xf numFmtId="0" fontId="25" fillId="0" borderId="7" xfId="0" applyFont="1" applyFill="1" applyBorder="1"/>
    <xf numFmtId="0" fontId="29" fillId="0" borderId="11" xfId="0" applyFont="1" applyFill="1" applyBorder="1"/>
    <xf numFmtId="3" fontId="4" fillId="0" borderId="6" xfId="0" applyNumberFormat="1" applyFont="1" applyFill="1" applyBorder="1" applyAlignment="1">
      <alignment horizontal="right"/>
    </xf>
    <xf numFmtId="0" fontId="14" fillId="0" borderId="11" xfId="0" applyNumberFormat="1" applyFont="1" applyFill="1" applyBorder="1"/>
    <xf numFmtId="1" fontId="14" fillId="0" borderId="6" xfId="0" applyNumberFormat="1" applyFont="1" applyFill="1" applyBorder="1"/>
    <xf numFmtId="0" fontId="3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left"/>
    </xf>
    <xf numFmtId="3" fontId="25" fillId="0" borderId="7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3" fontId="25" fillId="0" borderId="6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3" fontId="31" fillId="0" borderId="6" xfId="0" applyNumberFormat="1" applyFont="1" applyFill="1" applyBorder="1" applyAlignment="1">
      <alignment horizontal="center"/>
    </xf>
    <xf numFmtId="3" fontId="31" fillId="0" borderId="7" xfId="0" applyNumberFormat="1" applyFont="1" applyFill="1" applyBorder="1" applyAlignment="1">
      <alignment horizontal="center"/>
    </xf>
    <xf numFmtId="3" fontId="32" fillId="0" borderId="7" xfId="0" applyNumberFormat="1" applyFont="1" applyFill="1" applyBorder="1" applyAlignment="1">
      <alignment horizontal="center"/>
    </xf>
    <xf numFmtId="3" fontId="21" fillId="0" borderId="6" xfId="0" applyNumberFormat="1" applyFont="1" applyFill="1" applyBorder="1" applyAlignment="1">
      <alignment horizontal="center"/>
    </xf>
    <xf numFmtId="1" fontId="32" fillId="0" borderId="2" xfId="0" applyNumberFormat="1" applyFont="1" applyFill="1" applyBorder="1"/>
    <xf numFmtId="1" fontId="21" fillId="0" borderId="2" xfId="0" applyNumberFormat="1" applyFont="1" applyFill="1" applyBorder="1"/>
    <xf numFmtId="0" fontId="30" fillId="0" borderId="2" xfId="0" applyFont="1" applyFill="1" applyBorder="1" applyAlignment="1">
      <alignment horizontal="left"/>
    </xf>
    <xf numFmtId="0" fontId="30" fillId="0" borderId="3" xfId="0" applyFont="1" applyFill="1" applyBorder="1" applyAlignment="1">
      <alignment horizontal="left"/>
    </xf>
    <xf numFmtId="0" fontId="30" fillId="0" borderId="7" xfId="0" applyFont="1" applyFill="1" applyBorder="1" applyAlignment="1">
      <alignment horizontal="left"/>
    </xf>
    <xf numFmtId="0" fontId="6" fillId="0" borderId="6" xfId="0" applyFont="1" applyFill="1" applyBorder="1"/>
    <xf numFmtId="4" fontId="25" fillId="0" borderId="3" xfId="0" applyNumberFormat="1" applyFont="1" applyFill="1" applyBorder="1" applyAlignment="1">
      <alignment horizontal="center"/>
    </xf>
    <xf numFmtId="4" fontId="27" fillId="0" borderId="6" xfId="0" applyNumberFormat="1" applyFont="1" applyFill="1" applyBorder="1" applyAlignment="1">
      <alignment horizontal="center"/>
    </xf>
    <xf numFmtId="3" fontId="20" fillId="0" borderId="6" xfId="0" applyNumberFormat="1" applyFont="1" applyFill="1" applyBorder="1" applyAlignment="1">
      <alignment horizontal="center"/>
    </xf>
    <xf numFmtId="3" fontId="20" fillId="0" borderId="3" xfId="0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4" fontId="20" fillId="0" borderId="2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1" fontId="21" fillId="0" borderId="3" xfId="0" applyNumberFormat="1" applyFont="1" applyFill="1" applyBorder="1"/>
    <xf numFmtId="0" fontId="34" fillId="0" borderId="5" xfId="0" applyFont="1" applyFill="1" applyBorder="1"/>
    <xf numFmtId="0" fontId="34" fillId="0" borderId="4" xfId="0" applyFont="1" applyFill="1" applyBorder="1"/>
    <xf numFmtId="4" fontId="34" fillId="0" borderId="4" xfId="0" applyNumberFormat="1" applyFont="1" applyFill="1" applyBorder="1" applyAlignment="1">
      <alignment horizontal="center"/>
    </xf>
    <xf numFmtId="3" fontId="34" fillId="0" borderId="4" xfId="0" applyNumberFormat="1" applyFont="1" applyFill="1" applyBorder="1" applyAlignment="1">
      <alignment horizontal="center"/>
    </xf>
    <xf numFmtId="3" fontId="35" fillId="0" borderId="6" xfId="0" applyNumberFormat="1" applyFont="1" applyFill="1" applyBorder="1" applyAlignment="1">
      <alignment horizontal="center"/>
    </xf>
    <xf numFmtId="3" fontId="35" fillId="0" borderId="9" xfId="0" applyNumberFormat="1" applyFont="1" applyFill="1" applyBorder="1" applyAlignment="1">
      <alignment horizontal="center"/>
    </xf>
    <xf numFmtId="0" fontId="35" fillId="0" borderId="2" xfId="0" applyFont="1" applyFill="1" applyBorder="1"/>
    <xf numFmtId="0" fontId="34" fillId="0" borderId="6" xfId="0" applyFont="1" applyFill="1" applyBorder="1"/>
    <xf numFmtId="3" fontId="35" fillId="0" borderId="4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34" fillId="0" borderId="6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2" fontId="20" fillId="0" borderId="12" xfId="0" applyNumberFormat="1" applyFont="1" applyFill="1" applyBorder="1" applyAlignment="1">
      <alignment horizontal="center"/>
    </xf>
    <xf numFmtId="2" fontId="20" fillId="0" borderId="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2" fontId="20" fillId="0" borderId="13" xfId="0" applyNumberFormat="1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4" fontId="34" fillId="0" borderId="13" xfId="0" applyNumberFormat="1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0" fillId="0" borderId="13" xfId="0" applyFill="1" applyBorder="1"/>
    <xf numFmtId="2" fontId="15" fillId="0" borderId="13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/>
    <xf numFmtId="3" fontId="4" fillId="3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4" fontId="22" fillId="3" borderId="6" xfId="0" applyNumberFormat="1" applyFont="1" applyFill="1" applyBorder="1" applyAlignment="1">
      <alignment horizontal="center"/>
    </xf>
    <xf numFmtId="3" fontId="6" fillId="3" borderId="6" xfId="0" applyNumberFormat="1" applyFont="1" applyFill="1" applyBorder="1" applyAlignment="1">
      <alignment horizontal="center"/>
    </xf>
    <xf numFmtId="3" fontId="23" fillId="3" borderId="6" xfId="0" applyNumberFormat="1" applyFont="1" applyFill="1" applyBorder="1" applyAlignment="1">
      <alignment horizontal="center"/>
    </xf>
    <xf numFmtId="4" fontId="23" fillId="3" borderId="6" xfId="0" applyNumberFormat="1" applyFont="1" applyFill="1" applyBorder="1" applyAlignment="1">
      <alignment horizontal="center"/>
    </xf>
    <xf numFmtId="3" fontId="15" fillId="3" borderId="6" xfId="0" applyNumberFormat="1" applyFont="1" applyFill="1" applyBorder="1" applyAlignment="1">
      <alignment horizontal="center"/>
    </xf>
    <xf numFmtId="1" fontId="15" fillId="3" borderId="6" xfId="0" applyNumberFormat="1" applyFont="1" applyFill="1" applyBorder="1"/>
    <xf numFmtId="2" fontId="15" fillId="3" borderId="6" xfId="0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left"/>
    </xf>
    <xf numFmtId="0" fontId="30" fillId="3" borderId="3" xfId="0" applyFont="1" applyFill="1" applyBorder="1" applyAlignment="1">
      <alignment horizontal="left"/>
    </xf>
    <xf numFmtId="0" fontId="30" fillId="3" borderId="7" xfId="0" applyFont="1" applyFill="1" applyBorder="1" applyAlignment="1">
      <alignment horizontal="left"/>
    </xf>
    <xf numFmtId="4" fontId="25" fillId="3" borderId="3" xfId="0" applyNumberFormat="1" applyFont="1" applyFill="1" applyBorder="1" applyAlignment="1">
      <alignment horizontal="center"/>
    </xf>
    <xf numFmtId="4" fontId="27" fillId="3" borderId="6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3" fontId="20" fillId="3" borderId="6" xfId="0" applyNumberFormat="1" applyFont="1" applyFill="1" applyBorder="1" applyAlignment="1">
      <alignment horizontal="center"/>
    </xf>
    <xf numFmtId="3" fontId="20" fillId="3" borderId="3" xfId="0" applyNumberFormat="1" applyFont="1" applyFill="1" applyBorder="1" applyAlignment="1">
      <alignment horizontal="center"/>
    </xf>
    <xf numFmtId="3" fontId="21" fillId="3" borderId="6" xfId="0" applyNumberFormat="1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15" fillId="3" borderId="1" xfId="0" applyNumberFormat="1" applyFont="1" applyFill="1" applyBorder="1"/>
    <xf numFmtId="0" fontId="29" fillId="3" borderId="2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left"/>
    </xf>
    <xf numFmtId="0" fontId="29" fillId="3" borderId="7" xfId="0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center"/>
    </xf>
    <xf numFmtId="4" fontId="7" fillId="3" borderId="6" xfId="0" applyNumberFormat="1" applyFont="1" applyFill="1" applyBorder="1" applyAlignment="1">
      <alignment horizontal="center"/>
    </xf>
    <xf numFmtId="1" fontId="21" fillId="3" borderId="2" xfId="0" applyNumberFormat="1" applyFont="1" applyFill="1" applyBorder="1"/>
    <xf numFmtId="0" fontId="33" fillId="3" borderId="0" xfId="0" applyFont="1" applyFill="1" applyAlignment="1">
      <alignment vertical="center"/>
    </xf>
    <xf numFmtId="0" fontId="29" fillId="3" borderId="11" xfId="0" applyFont="1" applyFill="1" applyBorder="1" applyAlignment="1">
      <alignment horizontal="left"/>
    </xf>
    <xf numFmtId="0" fontId="29" fillId="3" borderId="12" xfId="0" applyFont="1" applyFill="1" applyBorder="1" applyAlignment="1">
      <alignment horizontal="left"/>
    </xf>
    <xf numFmtId="0" fontId="0" fillId="3" borderId="6" xfId="0" applyFill="1" applyBorder="1"/>
    <xf numFmtId="0" fontId="33" fillId="3" borderId="6" xfId="0" applyFont="1" applyFill="1" applyBorder="1" applyAlignment="1">
      <alignment vertical="center"/>
    </xf>
    <xf numFmtId="0" fontId="6" fillId="3" borderId="13" xfId="0" applyFont="1" applyFill="1" applyBorder="1"/>
    <xf numFmtId="3" fontId="6" fillId="3" borderId="13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center"/>
    </xf>
    <xf numFmtId="0" fontId="27" fillId="3" borderId="3" xfId="0" applyFont="1" applyFill="1" applyBorder="1"/>
    <xf numFmtId="0" fontId="22" fillId="3" borderId="3" xfId="0" applyFont="1" applyFill="1" applyBorder="1"/>
    <xf numFmtId="0" fontId="22" fillId="3" borderId="7" xfId="0" applyFont="1" applyFill="1" applyBorder="1"/>
    <xf numFmtId="0" fontId="6" fillId="3" borderId="3" xfId="0" applyFont="1" applyFill="1" applyBorder="1"/>
    <xf numFmtId="4" fontId="6" fillId="3" borderId="3" xfId="0" applyNumberFormat="1" applyFont="1" applyFill="1" applyBorder="1" applyAlignment="1">
      <alignment horizontal="center"/>
    </xf>
    <xf numFmtId="4" fontId="23" fillId="3" borderId="7" xfId="0" applyNumberFormat="1" applyFont="1" applyFill="1" applyBorder="1" applyAlignment="1">
      <alignment horizontal="center"/>
    </xf>
    <xf numFmtId="3" fontId="23" fillId="3" borderId="7" xfId="0" applyNumberFormat="1" applyFont="1" applyFill="1" applyBorder="1" applyAlignment="1">
      <alignment horizontal="center"/>
    </xf>
    <xf numFmtId="3" fontId="15" fillId="3" borderId="7" xfId="0" applyNumberFormat="1" applyFont="1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4" fontId="34" fillId="3" borderId="6" xfId="0" applyNumberFormat="1" applyFont="1" applyFill="1" applyBorder="1" applyAlignment="1">
      <alignment horizontal="center"/>
    </xf>
    <xf numFmtId="3" fontId="35" fillId="3" borderId="6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29" fillId="2" borderId="3" xfId="0" applyFont="1" applyFill="1" applyBorder="1" applyAlignment="1"/>
    <xf numFmtId="2" fontId="29" fillId="2" borderId="7" xfId="0" applyNumberFormat="1" applyFont="1" applyFill="1" applyBorder="1" applyAlignment="1">
      <alignment horizontal="center"/>
    </xf>
    <xf numFmtId="2" fontId="29" fillId="2" borderId="6" xfId="0" applyNumberFormat="1" applyFont="1" applyFill="1" applyBorder="1" applyAlignment="1">
      <alignment horizontal="center"/>
    </xf>
    <xf numFmtId="0" fontId="29" fillId="2" borderId="6" xfId="0" applyFont="1" applyFill="1" applyBorder="1" applyAlignment="1"/>
    <xf numFmtId="0" fontId="30" fillId="2" borderId="6" xfId="0" applyFont="1" applyFill="1" applyBorder="1" applyAlignment="1">
      <alignment horizontal="center"/>
    </xf>
    <xf numFmtId="3" fontId="23" fillId="2" borderId="6" xfId="0" applyNumberFormat="1" applyFont="1" applyFill="1" applyBorder="1" applyAlignment="1">
      <alignment horizontal="center"/>
    </xf>
    <xf numFmtId="4" fontId="23" fillId="2" borderId="7" xfId="0" applyNumberFormat="1" applyFont="1" applyFill="1" applyBorder="1" applyAlignment="1">
      <alignment horizontal="center"/>
    </xf>
    <xf numFmtId="3" fontId="23" fillId="2" borderId="7" xfId="0" applyNumberFormat="1" applyFont="1" applyFill="1" applyBorder="1" applyAlignment="1">
      <alignment horizontal="center"/>
    </xf>
    <xf numFmtId="3" fontId="15" fillId="2" borderId="7" xfId="0" applyNumberFormat="1" applyFont="1" applyFill="1" applyBorder="1" applyAlignment="1">
      <alignment horizontal="center"/>
    </xf>
    <xf numFmtId="1" fontId="15" fillId="2" borderId="6" xfId="0" applyNumberFormat="1" applyFont="1" applyFill="1" applyBorder="1"/>
    <xf numFmtId="2" fontId="15" fillId="2" borderId="6" xfId="0" applyNumberFormat="1" applyFont="1" applyFill="1" applyBorder="1" applyAlignment="1">
      <alignment horizontal="center"/>
    </xf>
    <xf numFmtId="0" fontId="0" fillId="2" borderId="0" xfId="0" applyFill="1"/>
    <xf numFmtId="0" fontId="29" fillId="2" borderId="2" xfId="0" applyFont="1" applyFill="1" applyBorder="1" applyAlignment="1">
      <alignment horizontal="left"/>
    </xf>
    <xf numFmtId="0" fontId="29" fillId="2" borderId="3" xfId="0" applyFont="1" applyFill="1" applyBorder="1" applyAlignment="1">
      <alignment horizontal="left"/>
    </xf>
    <xf numFmtId="0" fontId="29" fillId="2" borderId="7" xfId="0" applyFont="1" applyFill="1" applyBorder="1" applyAlignment="1">
      <alignment horizontal="left"/>
    </xf>
    <xf numFmtId="2" fontId="30" fillId="2" borderId="6" xfId="0" applyNumberFormat="1" applyFont="1" applyFill="1" applyBorder="1" applyAlignment="1">
      <alignment horizontal="center"/>
    </xf>
    <xf numFmtId="0" fontId="29" fillId="2" borderId="2" xfId="0" applyFont="1" applyFill="1" applyBorder="1"/>
    <xf numFmtId="0" fontId="29" fillId="2" borderId="3" xfId="0" applyFont="1" applyFill="1" applyBorder="1"/>
    <xf numFmtId="0" fontId="29" fillId="2" borderId="7" xfId="0" applyFont="1" applyFill="1" applyBorder="1"/>
    <xf numFmtId="0" fontId="6" fillId="2" borderId="3" xfId="0" applyFont="1" applyFill="1" applyBorder="1"/>
    <xf numFmtId="3" fontId="4" fillId="2" borderId="7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3" fontId="6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29" fillId="4" borderId="2" xfId="0" applyFont="1" applyFill="1" applyBorder="1"/>
    <xf numFmtId="0" fontId="29" fillId="4" borderId="3" xfId="0" applyFont="1" applyFill="1" applyBorder="1"/>
    <xf numFmtId="0" fontId="29" fillId="4" borderId="7" xfId="0" applyFont="1" applyFill="1" applyBorder="1"/>
    <xf numFmtId="0" fontId="6" fillId="4" borderId="3" xfId="0" applyFont="1" applyFill="1" applyBorder="1"/>
    <xf numFmtId="3" fontId="4" fillId="4" borderId="7" xfId="0" applyNumberFormat="1" applyFont="1" applyFill="1" applyBorder="1" applyAlignment="1">
      <alignment horizontal="center"/>
    </xf>
    <xf numFmtId="4" fontId="6" fillId="4" borderId="3" xfId="0" applyNumberFormat="1" applyFont="1" applyFill="1" applyBorder="1" applyAlignment="1">
      <alignment horizontal="center"/>
    </xf>
    <xf numFmtId="4" fontId="22" fillId="4" borderId="6" xfId="0" applyNumberFormat="1" applyFont="1" applyFill="1" applyBorder="1" applyAlignment="1">
      <alignment horizontal="center"/>
    </xf>
    <xf numFmtId="3" fontId="6" fillId="4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3" fontId="23" fillId="4" borderId="6" xfId="0" applyNumberFormat="1" applyFont="1" applyFill="1" applyBorder="1" applyAlignment="1">
      <alignment horizontal="center"/>
    </xf>
    <xf numFmtId="4" fontId="23" fillId="4" borderId="7" xfId="0" applyNumberFormat="1" applyFont="1" applyFill="1" applyBorder="1" applyAlignment="1">
      <alignment horizontal="center"/>
    </xf>
    <xf numFmtId="3" fontId="23" fillId="4" borderId="7" xfId="0" applyNumberFormat="1" applyFont="1" applyFill="1" applyBorder="1" applyAlignment="1">
      <alignment horizontal="center"/>
    </xf>
    <xf numFmtId="3" fontId="15" fillId="4" borderId="7" xfId="0" applyNumberFormat="1" applyFont="1" applyFill="1" applyBorder="1" applyAlignment="1">
      <alignment horizontal="center"/>
    </xf>
    <xf numFmtId="1" fontId="15" fillId="4" borderId="6" xfId="0" applyNumberFormat="1" applyFont="1" applyFill="1" applyBorder="1"/>
    <xf numFmtId="2" fontId="15" fillId="4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/>
    <xf numFmtId="3" fontId="4" fillId="2" borderId="6" xfId="0" applyNumberFormat="1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left"/>
    </xf>
    <xf numFmtId="0" fontId="25" fillId="2" borderId="3" xfId="0" applyFont="1" applyFill="1" applyBorder="1"/>
    <xf numFmtId="3" fontId="25" fillId="2" borderId="7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3" fontId="25" fillId="2" borderId="6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3" fontId="31" fillId="2" borderId="6" xfId="0" applyNumberFormat="1" applyFont="1" applyFill="1" applyBorder="1" applyAlignment="1">
      <alignment horizontal="center"/>
    </xf>
    <xf numFmtId="4" fontId="23" fillId="2" borderId="6" xfId="0" applyNumberFormat="1" applyFont="1" applyFill="1" applyBorder="1" applyAlignment="1">
      <alignment horizontal="center"/>
    </xf>
    <xf numFmtId="3" fontId="31" fillId="2" borderId="7" xfId="0" applyNumberFormat="1" applyFont="1" applyFill="1" applyBorder="1" applyAlignment="1">
      <alignment horizontal="center"/>
    </xf>
    <xf numFmtId="3" fontId="32" fillId="2" borderId="7" xfId="0" applyNumberFormat="1" applyFont="1" applyFill="1" applyBorder="1" applyAlignment="1">
      <alignment horizontal="center"/>
    </xf>
    <xf numFmtId="3" fontId="21" fillId="2" borderId="6" xfId="0" applyNumberFormat="1" applyFont="1" applyFill="1" applyBorder="1" applyAlignment="1">
      <alignment horizontal="center"/>
    </xf>
    <xf numFmtId="1" fontId="21" fillId="2" borderId="2" xfId="0" applyNumberFormat="1" applyFont="1" applyFill="1" applyBorder="1"/>
    <xf numFmtId="0" fontId="30" fillId="2" borderId="2" xfId="0" applyFont="1" applyFill="1" applyBorder="1" applyAlignment="1">
      <alignment horizontal="left"/>
    </xf>
    <xf numFmtId="0" fontId="30" fillId="2" borderId="3" xfId="0" applyFont="1" applyFill="1" applyBorder="1" applyAlignment="1">
      <alignment horizontal="left"/>
    </xf>
    <xf numFmtId="0" fontId="30" fillId="2" borderId="7" xfId="0" applyFont="1" applyFill="1" applyBorder="1" applyAlignment="1">
      <alignment horizontal="left"/>
    </xf>
    <xf numFmtId="4" fontId="25" fillId="2" borderId="3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>
      <alignment horizontal="center"/>
    </xf>
    <xf numFmtId="3" fontId="20" fillId="2" borderId="6" xfId="0" applyNumberFormat="1" applyFont="1" applyFill="1" applyBorder="1" applyAlignment="1">
      <alignment horizontal="center"/>
    </xf>
    <xf numFmtId="3" fontId="20" fillId="2" borderId="3" xfId="0" applyNumberFormat="1" applyFon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15" fillId="2" borderId="1" xfId="0" applyNumberFormat="1" applyFont="1" applyFill="1" applyBorder="1"/>
    <xf numFmtId="0" fontId="0" fillId="0" borderId="0" xfId="0" applyBorder="1"/>
    <xf numFmtId="1" fontId="6" fillId="0" borderId="2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" fontId="6" fillId="0" borderId="6" xfId="0" applyNumberFormat="1" applyFont="1" applyFill="1" applyBorder="1" applyAlignment="1"/>
    <xf numFmtId="0" fontId="28" fillId="0" borderId="8" xfId="0" applyFont="1" applyFill="1" applyBorder="1" applyAlignment="1">
      <alignment horizontal="center"/>
    </xf>
    <xf numFmtId="3" fontId="13" fillId="0" borderId="13" xfId="0" applyNumberFormat="1" applyFont="1" applyFill="1" applyBorder="1"/>
    <xf numFmtId="2" fontId="17" fillId="0" borderId="2" xfId="0" applyNumberFormat="1" applyFont="1" applyFill="1" applyBorder="1" applyAlignment="1">
      <alignment horizontal="center"/>
    </xf>
    <xf numFmtId="2" fontId="15" fillId="0" borderId="2" xfId="0" applyNumberFormat="1" applyFont="1" applyFill="1" applyBorder="1"/>
    <xf numFmtId="1" fontId="15" fillId="0" borderId="13" xfId="0" applyNumberFormat="1" applyFont="1" applyFill="1" applyBorder="1"/>
    <xf numFmtId="1" fontId="16" fillId="0" borderId="8" xfId="0" applyNumberFormat="1" applyFont="1" applyFill="1" applyBorder="1"/>
    <xf numFmtId="1" fontId="17" fillId="0" borderId="8" xfId="0" applyNumberFormat="1" applyFont="1" applyFill="1" applyBorder="1"/>
    <xf numFmtId="2" fontId="17" fillId="0" borderId="8" xfId="0" applyNumberFormat="1" applyFont="1" applyFill="1" applyBorder="1" applyAlignment="1">
      <alignment horizontal="center"/>
    </xf>
    <xf numFmtId="2" fontId="23" fillId="0" borderId="13" xfId="0" applyNumberFormat="1" applyFont="1" applyFill="1" applyBorder="1" applyAlignment="1">
      <alignment horizontal="center"/>
    </xf>
    <xf numFmtId="2" fontId="15" fillId="0" borderId="8" xfId="0" applyNumberFormat="1" applyFont="1" applyFill="1" applyBorder="1"/>
    <xf numFmtId="2" fontId="15" fillId="0" borderId="13" xfId="0" applyNumberFormat="1" applyFont="1" applyFill="1" applyBorder="1"/>
    <xf numFmtId="0" fontId="27" fillId="2" borderId="2" xfId="0" applyFont="1" applyFill="1" applyBorder="1" applyAlignment="1">
      <alignment horizontal="left"/>
    </xf>
    <xf numFmtId="0" fontId="27" fillId="2" borderId="3" xfId="0" applyFont="1" applyFill="1" applyBorder="1" applyAlignment="1">
      <alignment horizontal="left"/>
    </xf>
    <xf numFmtId="0" fontId="27" fillId="2" borderId="7" xfId="0" applyFont="1" applyFill="1" applyBorder="1" applyAlignment="1">
      <alignment horizontal="left"/>
    </xf>
    <xf numFmtId="0" fontId="0" fillId="2" borderId="6" xfId="0" applyFill="1" applyBorder="1"/>
    <xf numFmtId="4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4" fontId="20" fillId="2" borderId="2" xfId="0" applyNumberFormat="1" applyFont="1" applyFill="1" applyBorder="1" applyAlignment="1">
      <alignment horizontal="center"/>
    </xf>
    <xf numFmtId="3" fontId="21" fillId="2" borderId="7" xfId="0" applyNumberFormat="1" applyFont="1" applyFill="1" applyBorder="1" applyAlignment="1">
      <alignment horizontal="center"/>
    </xf>
    <xf numFmtId="1" fontId="21" fillId="2" borderId="3" xfId="0" applyNumberFormat="1" applyFont="1" applyFill="1" applyBorder="1"/>
    <xf numFmtId="0" fontId="0" fillId="2" borderId="0" xfId="0" applyNumberFormat="1" applyFill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0" fillId="0" borderId="0" xfId="0" applyFill="1" applyAlignment="1"/>
    <xf numFmtId="0" fontId="10" fillId="0" borderId="0" xfId="0" applyFont="1" applyFill="1" applyBorder="1" applyAlignment="1">
      <alignment horizontal="center"/>
    </xf>
    <xf numFmtId="0" fontId="41" fillId="0" borderId="1" xfId="0" applyFont="1" applyBorder="1"/>
    <xf numFmtId="0" fontId="41" fillId="0" borderId="7" xfId="0" applyFont="1" applyBorder="1" applyAlignment="1">
      <alignment horizontal="center"/>
    </xf>
    <xf numFmtId="0" fontId="41" fillId="0" borderId="7" xfId="0" applyFont="1" applyBorder="1"/>
    <xf numFmtId="0" fontId="41" fillId="0" borderId="2" xfId="0" applyFont="1" applyBorder="1"/>
    <xf numFmtId="0" fontId="41" fillId="0" borderId="6" xfId="0" applyFont="1" applyBorder="1" applyAlignment="1">
      <alignment horizontal="center"/>
    </xf>
    <xf numFmtId="0" fontId="41" fillId="0" borderId="14" xfId="0" applyFont="1" applyBorder="1"/>
    <xf numFmtId="0" fontId="41" fillId="0" borderId="10" xfId="0" applyFont="1" applyBorder="1"/>
    <xf numFmtId="0" fontId="41" fillId="0" borderId="15" xfId="0" applyFont="1" applyBorder="1"/>
    <xf numFmtId="0" fontId="41" fillId="0" borderId="15" xfId="0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41" fillId="0" borderId="0" xfId="0" applyFont="1"/>
    <xf numFmtId="0" fontId="41" fillId="0" borderId="5" xfId="0" applyFont="1" applyBorder="1"/>
    <xf numFmtId="0" fontId="10" fillId="0" borderId="14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41" fillId="0" borderId="6" xfId="0" applyFont="1" applyBorder="1"/>
    <xf numFmtId="0" fontId="0" fillId="0" borderId="14" xfId="0" applyBorder="1"/>
    <xf numFmtId="0" fontId="41" fillId="0" borderId="0" xfId="0" applyFont="1" applyBorder="1"/>
    <xf numFmtId="0" fontId="41" fillId="0" borderId="0" xfId="0" applyFont="1" applyBorder="1" applyAlignment="1">
      <alignment horizontal="center"/>
    </xf>
    <xf numFmtId="0" fontId="0" fillId="0" borderId="15" xfId="0" applyBorder="1"/>
    <xf numFmtId="17" fontId="41" fillId="0" borderId="14" xfId="0" applyNumberFormat="1" applyFont="1" applyBorder="1" applyAlignment="1">
      <alignment horizontal="center"/>
    </xf>
    <xf numFmtId="0" fontId="41" fillId="0" borderId="4" xfId="0" applyFont="1" applyBorder="1"/>
    <xf numFmtId="0" fontId="41" fillId="0" borderId="5" xfId="0" applyFont="1" applyBorder="1" applyAlignment="1">
      <alignment horizontal="center"/>
    </xf>
    <xf numFmtId="2" fontId="24" fillId="0" borderId="2" xfId="0" applyNumberFormat="1" applyFont="1" applyFill="1" applyBorder="1"/>
    <xf numFmtId="0" fontId="14" fillId="0" borderId="7" xfId="0" applyFont="1" applyFill="1" applyBorder="1" applyAlignment="1">
      <alignment horizontal="right"/>
    </xf>
    <xf numFmtId="0" fontId="23" fillId="0" borderId="0" xfId="0" applyFont="1" applyFill="1"/>
    <xf numFmtId="3" fontId="14" fillId="0" borderId="8" xfId="0" applyNumberFormat="1" applyFont="1" applyFill="1" applyBorder="1"/>
    <xf numFmtId="0" fontId="4" fillId="0" borderId="1" xfId="0" applyFont="1" applyFill="1" applyBorder="1"/>
    <xf numFmtId="0" fontId="4" fillId="0" borderId="9" xfId="0" applyFont="1" applyFill="1" applyBorder="1"/>
    <xf numFmtId="0" fontId="4" fillId="0" borderId="5" xfId="0" applyFont="1" applyFill="1" applyBorder="1"/>
    <xf numFmtId="0" fontId="22" fillId="0" borderId="10" xfId="0" applyFont="1" applyFill="1" applyBorder="1"/>
    <xf numFmtId="0" fontId="14" fillId="0" borderId="6" xfId="0" applyFont="1" applyFill="1" applyBorder="1" applyAlignment="1">
      <alignment horizontal="right"/>
    </xf>
    <xf numFmtId="0" fontId="9" fillId="0" borderId="7" xfId="0" applyFont="1" applyFill="1" applyBorder="1" applyAlignment="1">
      <alignment horizontal="center"/>
    </xf>
    <xf numFmtId="3" fontId="22" fillId="0" borderId="6" xfId="0" applyNumberFormat="1" applyFont="1" applyFill="1" applyBorder="1" applyAlignment="1">
      <alignment horizontal="left"/>
    </xf>
    <xf numFmtId="1" fontId="23" fillId="0" borderId="13" xfId="0" applyNumberFormat="1" applyFont="1" applyFill="1" applyBorder="1"/>
    <xf numFmtId="0" fontId="16" fillId="0" borderId="8" xfId="0" applyFont="1" applyFill="1" applyBorder="1"/>
    <xf numFmtId="1" fontId="23" fillId="0" borderId="8" xfId="0" applyNumberFormat="1" applyFont="1" applyFill="1" applyBorder="1"/>
    <xf numFmtId="2" fontId="16" fillId="0" borderId="8" xfId="0" applyNumberFormat="1" applyFont="1" applyFill="1" applyBorder="1"/>
    <xf numFmtId="3" fontId="15" fillId="0" borderId="8" xfId="0" applyNumberFormat="1" applyFont="1" applyFill="1" applyBorder="1"/>
    <xf numFmtId="1" fontId="18" fillId="0" borderId="8" xfId="0" applyNumberFormat="1" applyFont="1" applyFill="1" applyBorder="1"/>
    <xf numFmtId="0" fontId="19" fillId="0" borderId="8" xfId="0" applyFont="1" applyFill="1" applyBorder="1"/>
    <xf numFmtId="2" fontId="20" fillId="0" borderId="8" xfId="0" applyNumberFormat="1" applyFont="1" applyFill="1" applyBorder="1"/>
    <xf numFmtId="0" fontId="16" fillId="0" borderId="6" xfId="0" applyFont="1" applyFill="1" applyBorder="1"/>
    <xf numFmtId="2" fontId="16" fillId="0" borderId="6" xfId="0" applyNumberFormat="1" applyFont="1" applyFill="1" applyBorder="1"/>
    <xf numFmtId="0" fontId="19" fillId="0" borderId="6" xfId="0" applyFont="1" applyFill="1" applyBorder="1"/>
    <xf numFmtId="2" fontId="14" fillId="0" borderId="4" xfId="0" applyNumberFormat="1" applyFont="1" applyFill="1" applyBorder="1"/>
    <xf numFmtId="0" fontId="17" fillId="0" borderId="15" xfId="0" applyFont="1" applyFill="1" applyBorder="1"/>
    <xf numFmtId="0" fontId="16" fillId="0" borderId="9" xfId="0" applyFont="1" applyFill="1" applyBorder="1"/>
    <xf numFmtId="1" fontId="23" fillId="0" borderId="9" xfId="0" applyNumberFormat="1" applyFont="1" applyFill="1" applyBorder="1"/>
    <xf numFmtId="2" fontId="16" fillId="0" borderId="9" xfId="0" applyNumberFormat="1" applyFont="1" applyFill="1" applyBorder="1"/>
    <xf numFmtId="3" fontId="15" fillId="0" borderId="9" xfId="0" applyNumberFormat="1" applyFont="1" applyFill="1" applyBorder="1"/>
    <xf numFmtId="0" fontId="19" fillId="0" borderId="9" xfId="0" applyFont="1" applyFill="1" applyBorder="1"/>
    <xf numFmtId="2" fontId="20" fillId="0" borderId="9" xfId="0" applyNumberFormat="1" applyFont="1" applyFill="1" applyBorder="1"/>
    <xf numFmtId="0" fontId="11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4" xfId="0" applyFont="1" applyFill="1" applyBorder="1"/>
    <xf numFmtId="0" fontId="43" fillId="0" borderId="1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19" xfId="0" applyFont="1" applyBorder="1" applyAlignment="1">
      <alignment vertical="center" wrapText="1"/>
    </xf>
    <xf numFmtId="165" fontId="43" fillId="0" borderId="19" xfId="0" applyNumberFormat="1" applyFont="1" applyBorder="1" applyAlignment="1">
      <alignment horizontal="center" vertical="center" wrapText="1"/>
    </xf>
    <xf numFmtId="2" fontId="43" fillId="0" borderId="19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9" fillId="0" borderId="7" xfId="0" applyFont="1" applyFill="1" applyBorder="1" applyAlignment="1"/>
    <xf numFmtId="0" fontId="28" fillId="0" borderId="2" xfId="0" applyFont="1" applyFill="1" applyBorder="1" applyAlignment="1">
      <alignment horizontal="center"/>
    </xf>
    <xf numFmtId="0" fontId="0" fillId="0" borderId="6" xfId="0" applyBorder="1"/>
    <xf numFmtId="0" fontId="9" fillId="0" borderId="0" xfId="0" applyFont="1" applyFill="1" applyBorder="1" applyAlignment="1"/>
    <xf numFmtId="3" fontId="17" fillId="0" borderId="2" xfId="0" applyNumberFormat="1" applyFont="1" applyFill="1" applyBorder="1"/>
    <xf numFmtId="0" fontId="14" fillId="0" borderId="12" xfId="0" applyFont="1" applyFill="1" applyBorder="1"/>
    <xf numFmtId="3" fontId="22" fillId="0" borderId="5" xfId="0" applyNumberFormat="1" applyFont="1" applyFill="1" applyBorder="1"/>
    <xf numFmtId="3" fontId="22" fillId="0" borderId="7" xfId="0" applyNumberFormat="1" applyFont="1" applyFill="1" applyBorder="1"/>
    <xf numFmtId="2" fontId="4" fillId="0" borderId="2" xfId="0" applyNumberFormat="1" applyFont="1" applyFill="1" applyBorder="1"/>
    <xf numFmtId="0" fontId="29" fillId="0" borderId="3" xfId="0" applyFont="1" applyFill="1" applyBorder="1" applyAlignment="1"/>
    <xf numFmtId="2" fontId="29" fillId="0" borderId="7" xfId="0" applyNumberFormat="1" applyFont="1" applyFill="1" applyBorder="1" applyAlignment="1">
      <alignment horizontal="center"/>
    </xf>
    <xf numFmtId="0" fontId="29" fillId="0" borderId="6" xfId="0" applyFont="1" applyFill="1" applyBorder="1" applyAlignment="1"/>
    <xf numFmtId="3" fontId="15" fillId="0" borderId="6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0" fontId="29" fillId="0" borderId="3" xfId="0" applyFont="1" applyFill="1" applyBorder="1" applyAlignment="1">
      <alignment horizontal="left"/>
    </xf>
    <xf numFmtId="0" fontId="29" fillId="0" borderId="7" xfId="0" applyFont="1" applyFill="1" applyBorder="1" applyAlignment="1">
      <alignment horizontal="left"/>
    </xf>
    <xf numFmtId="2" fontId="22" fillId="0" borderId="7" xfId="0" applyNumberFormat="1" applyFont="1" applyFill="1" applyBorder="1" applyAlignment="1">
      <alignment horizontal="center"/>
    </xf>
    <xf numFmtId="2" fontId="22" fillId="0" borderId="5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6" fontId="0" fillId="0" borderId="0" xfId="0" applyNumberFormat="1" applyFill="1"/>
    <xf numFmtId="0" fontId="39" fillId="0" borderId="4" xfId="0" applyFont="1" applyFill="1" applyBorder="1"/>
    <xf numFmtId="4" fontId="22" fillId="0" borderId="15" xfId="0" applyNumberFormat="1" applyFont="1" applyFill="1" applyBorder="1" applyAlignment="1">
      <alignment horizontal="center"/>
    </xf>
    <xf numFmtId="2" fontId="39" fillId="0" borderId="4" xfId="0" applyNumberFormat="1" applyFont="1" applyFill="1" applyBorder="1" applyAlignment="1">
      <alignment horizontal="center"/>
    </xf>
    <xf numFmtId="2" fontId="40" fillId="0" borderId="4" xfId="0" applyNumberFormat="1" applyFont="1" applyFill="1" applyBorder="1" applyAlignment="1">
      <alignment horizontal="center"/>
    </xf>
    <xf numFmtId="0" fontId="39" fillId="0" borderId="4" xfId="0" applyFont="1" applyFill="1" applyBorder="1" applyAlignment="1">
      <alignment horizontal="center"/>
    </xf>
    <xf numFmtId="3" fontId="22" fillId="0" borderId="4" xfId="0" applyNumberFormat="1" applyFont="1" applyFill="1" applyBorder="1" applyAlignment="1">
      <alignment horizontal="right"/>
    </xf>
    <xf numFmtId="0" fontId="39" fillId="0" borderId="0" xfId="0" applyFont="1" applyFill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2" fontId="40" fillId="0" borderId="9" xfId="0" applyNumberFormat="1" applyFont="1" applyFill="1" applyBorder="1" applyAlignment="1">
      <alignment horizontal="center"/>
    </xf>
    <xf numFmtId="4" fontId="22" fillId="0" borderId="13" xfId="0" applyNumberFormat="1" applyFont="1" applyFill="1" applyBorder="1" applyAlignment="1">
      <alignment horizontal="center"/>
    </xf>
    <xf numFmtId="0" fontId="39" fillId="0" borderId="6" xfId="0" applyFont="1" applyFill="1" applyBorder="1" applyAlignment="1">
      <alignment horizontal="center"/>
    </xf>
    <xf numFmtId="2" fontId="39" fillId="0" borderId="6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40" fillId="0" borderId="6" xfId="0" applyNumberFormat="1" applyFont="1" applyFill="1" applyBorder="1" applyAlignment="1">
      <alignment horizontal="center"/>
    </xf>
    <xf numFmtId="2" fontId="40" fillId="0" borderId="2" xfId="0" applyNumberFormat="1" applyFont="1" applyFill="1" applyBorder="1" applyAlignment="1">
      <alignment horizontal="center"/>
    </xf>
    <xf numFmtId="2" fontId="22" fillId="0" borderId="6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2" fontId="22" fillId="0" borderId="13" xfId="0" applyNumberFormat="1" applyFont="1" applyFill="1" applyBorder="1" applyAlignment="1">
      <alignment horizontal="center"/>
    </xf>
    <xf numFmtId="3" fontId="22" fillId="0" borderId="13" xfId="0" applyNumberFormat="1" applyFont="1" applyFill="1" applyBorder="1" applyAlignment="1">
      <alignment horizontal="right"/>
    </xf>
    <xf numFmtId="2" fontId="39" fillId="0" borderId="13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2" fontId="40" fillId="0" borderId="13" xfId="0" applyNumberFormat="1" applyFont="1" applyFill="1" applyBorder="1" applyAlignment="1">
      <alignment horizontal="center"/>
    </xf>
    <xf numFmtId="0" fontId="0" fillId="0" borderId="12" xfId="0" applyFill="1" applyBorder="1"/>
    <xf numFmtId="2" fontId="22" fillId="0" borderId="4" xfId="0" applyNumberFormat="1" applyFont="1" applyFill="1" applyBorder="1" applyAlignment="1">
      <alignment horizontal="center"/>
    </xf>
    <xf numFmtId="2" fontId="30" fillId="0" borderId="6" xfId="0" applyNumberFormat="1" applyFont="1" applyFill="1" applyBorder="1" applyAlignment="1">
      <alignment horizontal="center"/>
    </xf>
    <xf numFmtId="9" fontId="0" fillId="0" borderId="0" xfId="0" applyNumberFormat="1" applyFill="1"/>
    <xf numFmtId="2" fontId="17" fillId="0" borderId="2" xfId="0" applyNumberFormat="1" applyFont="1" applyFill="1" applyBorder="1"/>
    <xf numFmtId="3" fontId="22" fillId="0" borderId="13" xfId="0" applyNumberFormat="1" applyFont="1" applyFill="1" applyBorder="1"/>
    <xf numFmtId="0" fontId="13" fillId="0" borderId="1" xfId="0" applyFont="1" applyFill="1" applyBorder="1"/>
    <xf numFmtId="0" fontId="13" fillId="0" borderId="3" xfId="0" applyFont="1" applyFill="1" applyBorder="1"/>
    <xf numFmtId="3" fontId="22" fillId="0" borderId="1" xfId="0" applyNumberFormat="1" applyFont="1" applyFill="1" applyBorder="1" applyAlignment="1">
      <alignment vertical="top"/>
    </xf>
    <xf numFmtId="0" fontId="8" fillId="0" borderId="6" xfId="0" applyFont="1" applyFill="1" applyBorder="1" applyAlignment="1">
      <alignment horizontal="center"/>
    </xf>
    <xf numFmtId="2" fontId="23" fillId="0" borderId="2" xfId="0" applyNumberFormat="1" applyFont="1" applyFill="1" applyBorder="1"/>
    <xf numFmtId="0" fontId="15" fillId="0" borderId="6" xfId="0" applyFont="1" applyFill="1" applyBorder="1"/>
    <xf numFmtId="0" fontId="14" fillId="0" borderId="4" xfId="0" applyFont="1" applyFill="1" applyBorder="1"/>
    <xf numFmtId="0" fontId="14" fillId="0" borderId="5" xfId="0" applyFont="1" applyFill="1" applyBorder="1" applyAlignment="1">
      <alignment horizontal="left"/>
    </xf>
    <xf numFmtId="0" fontId="23" fillId="0" borderId="6" xfId="0" applyNumberFormat="1" applyFont="1" applyFill="1" applyBorder="1"/>
    <xf numFmtId="0" fontId="22" fillId="0" borderId="13" xfId="0" applyFont="1" applyFill="1" applyBorder="1"/>
    <xf numFmtId="2" fontId="17" fillId="0" borderId="6" xfId="0" applyNumberFormat="1" applyFont="1" applyFill="1" applyBorder="1"/>
    <xf numFmtId="164" fontId="23" fillId="0" borderId="6" xfId="0" applyNumberFormat="1" applyFont="1" applyFill="1" applyBorder="1"/>
    <xf numFmtId="165" fontId="23" fillId="0" borderId="4" xfId="0" applyNumberFormat="1" applyFont="1" applyFill="1" applyBorder="1"/>
    <xf numFmtId="2" fontId="23" fillId="0" borderId="4" xfId="0" applyNumberFormat="1" applyFont="1" applyFill="1" applyBorder="1"/>
    <xf numFmtId="0" fontId="13" fillId="0" borderId="6" xfId="0" applyFont="1" applyFill="1" applyBorder="1"/>
    <xf numFmtId="0" fontId="15" fillId="0" borderId="4" xfId="0" applyFont="1" applyFill="1" applyBorder="1"/>
    <xf numFmtId="0" fontId="3" fillId="0" borderId="6" xfId="0" applyFont="1" applyFill="1" applyBorder="1"/>
    <xf numFmtId="3" fontId="14" fillId="0" borderId="4" xfId="0" applyNumberFormat="1" applyFont="1" applyFill="1" applyBorder="1"/>
    <xf numFmtId="0" fontId="17" fillId="0" borderId="2" xfId="0" applyFont="1" applyFill="1" applyBorder="1"/>
    <xf numFmtId="3" fontId="14" fillId="0" borderId="15" xfId="0" applyNumberFormat="1" applyFont="1" applyFill="1" applyBorder="1"/>
    <xf numFmtId="3" fontId="17" fillId="0" borderId="9" xfId="0" applyNumberFormat="1" applyFont="1" applyFill="1" applyBorder="1"/>
    <xf numFmtId="3" fontId="18" fillId="0" borderId="6" xfId="0" applyNumberFormat="1" applyFont="1" applyFill="1" applyBorder="1" applyAlignment="1"/>
    <xf numFmtId="165" fontId="17" fillId="0" borderId="6" xfId="0" applyNumberFormat="1" applyFont="1" applyFill="1" applyBorder="1"/>
    <xf numFmtId="2" fontId="23" fillId="0" borderId="13" xfId="0" applyNumberFormat="1" applyFont="1" applyFill="1" applyBorder="1"/>
    <xf numFmtId="2" fontId="15" fillId="0" borderId="4" xfId="0" applyNumberFormat="1" applyFont="1" applyFill="1" applyBorder="1"/>
    <xf numFmtId="0" fontId="14" fillId="0" borderId="1" xfId="0" applyFont="1" applyFill="1" applyBorder="1" applyAlignment="1">
      <alignment horizontal="right"/>
    </xf>
    <xf numFmtId="3" fontId="17" fillId="0" borderId="13" xfId="0" applyNumberFormat="1" applyFont="1" applyFill="1" applyBorder="1"/>
    <xf numFmtId="2" fontId="17" fillId="0" borderId="4" xfId="0" applyNumberFormat="1" applyFont="1" applyFill="1" applyBorder="1"/>
    <xf numFmtId="3" fontId="17" fillId="0" borderId="1" xfId="0" applyNumberFormat="1" applyFont="1" applyFill="1" applyBorder="1"/>
    <xf numFmtId="1" fontId="23" fillId="0" borderId="4" xfId="0" applyNumberFormat="1" applyFont="1" applyFill="1" applyBorder="1" applyAlignment="1">
      <alignment horizontal="right"/>
    </xf>
    <xf numFmtId="2" fontId="23" fillId="0" borderId="4" xfId="0" applyNumberFormat="1" applyFont="1" applyFill="1" applyBorder="1" applyAlignment="1">
      <alignment horizontal="right"/>
    </xf>
    <xf numFmtId="49" fontId="45" fillId="0" borderId="11" xfId="0" applyNumberFormat="1" applyFont="1" applyFill="1" applyBorder="1" applyAlignment="1">
      <alignment horizontal="center" vertical="center"/>
    </xf>
    <xf numFmtId="2" fontId="29" fillId="0" borderId="6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2" fontId="26" fillId="0" borderId="2" xfId="0" applyNumberFormat="1" applyFont="1" applyFill="1" applyBorder="1" applyAlignment="1">
      <alignment horizontal="center"/>
    </xf>
    <xf numFmtId="3" fontId="22" fillId="0" borderId="2" xfId="0" applyNumberFormat="1" applyFont="1" applyFill="1" applyBorder="1"/>
    <xf numFmtId="0" fontId="14" fillId="0" borderId="2" xfId="0" applyFont="1" applyFill="1" applyBorder="1" applyAlignment="1">
      <alignment horizontal="center"/>
    </xf>
    <xf numFmtId="49" fontId="45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0" fontId="18" fillId="0" borderId="7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left"/>
    </xf>
    <xf numFmtId="0" fontId="27" fillId="0" borderId="7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left"/>
    </xf>
    <xf numFmtId="0" fontId="29" fillId="0" borderId="3" xfId="0" applyFont="1" applyFill="1" applyBorder="1" applyAlignment="1">
      <alignment horizontal="left"/>
    </xf>
    <xf numFmtId="0" fontId="29" fillId="0" borderId="7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13" fillId="0" borderId="8" xfId="0" applyFont="1" applyFill="1" applyBorder="1"/>
    <xf numFmtId="0" fontId="14" fillId="0" borderId="10" xfId="0" applyFont="1" applyFill="1" applyBorder="1"/>
    <xf numFmtId="0" fontId="9" fillId="0" borderId="4" xfId="0" applyFont="1" applyFill="1" applyBorder="1" applyAlignment="1">
      <alignment horizontal="center" vertical="top"/>
    </xf>
    <xf numFmtId="0" fontId="14" fillId="0" borderId="9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4" fontId="22" fillId="0" borderId="6" xfId="0" applyNumberFormat="1" applyFont="1" applyFill="1" applyBorder="1"/>
    <xf numFmtId="2" fontId="23" fillId="0" borderId="2" xfId="0" applyNumberFormat="1" applyFont="1" applyFill="1" applyBorder="1" applyAlignment="1">
      <alignment horizontal="right"/>
    </xf>
    <xf numFmtId="0" fontId="4" fillId="0" borderId="8" xfId="0" applyFont="1" applyFill="1" applyBorder="1"/>
    <xf numFmtId="0" fontId="5" fillId="0" borderId="11" xfId="0" applyFont="1" applyFill="1" applyBorder="1"/>
    <xf numFmtId="0" fontId="14" fillId="0" borderId="5" xfId="0" applyFont="1" applyFill="1" applyBorder="1"/>
    <xf numFmtId="0" fontId="17" fillId="0" borderId="3" xfId="0" applyFont="1" applyFill="1" applyBorder="1"/>
    <xf numFmtId="0" fontId="17" fillId="0" borderId="7" xfId="0" applyFont="1" applyFill="1" applyBorder="1"/>
    <xf numFmtId="0" fontId="22" fillId="0" borderId="5" xfId="0" applyFont="1" applyFill="1" applyBorder="1" applyAlignment="1">
      <alignment horizontal="left"/>
    </xf>
    <xf numFmtId="0" fontId="6" fillId="0" borderId="2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6" fillId="0" borderId="12" xfId="0" applyFont="1" applyFill="1" applyBorder="1"/>
    <xf numFmtId="0" fontId="4" fillId="0" borderId="10" xfId="0" applyFont="1" applyFill="1" applyBorder="1" applyAlignment="1"/>
    <xf numFmtId="0" fontId="4" fillId="0" borderId="3" xfId="0" applyFont="1" applyFill="1" applyBorder="1" applyAlignment="1"/>
    <xf numFmtId="0" fontId="22" fillId="0" borderId="1" xfId="0" applyFont="1" applyFill="1" applyBorder="1" applyAlignment="1">
      <alignment horizontal="left"/>
    </xf>
    <xf numFmtId="0" fontId="22" fillId="0" borderId="2" xfId="0" applyFont="1" applyFill="1" applyBorder="1" applyAlignment="1"/>
    <xf numFmtId="0" fontId="22" fillId="0" borderId="3" xfId="0" applyFont="1" applyFill="1" applyBorder="1" applyAlignment="1"/>
    <xf numFmtId="0" fontId="22" fillId="0" borderId="1" xfId="0" applyFont="1" applyFill="1" applyBorder="1" applyAlignment="1">
      <alignment horizontal="right"/>
    </xf>
    <xf numFmtId="0" fontId="36" fillId="0" borderId="1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2" fontId="26" fillId="0" borderId="6" xfId="0" applyNumberFormat="1" applyFont="1" applyFill="1" applyBorder="1" applyAlignment="1">
      <alignment horizontal="right"/>
    </xf>
    <xf numFmtId="2" fontId="26" fillId="0" borderId="6" xfId="0" applyNumberFormat="1" applyFont="1" applyFill="1" applyBorder="1"/>
    <xf numFmtId="0" fontId="26" fillId="0" borderId="6" xfId="0" applyFont="1" applyFill="1" applyBorder="1"/>
    <xf numFmtId="0" fontId="30" fillId="0" borderId="6" xfId="0" applyFont="1" applyFill="1" applyBorder="1" applyAlignment="1">
      <alignment horizontal="center"/>
    </xf>
    <xf numFmtId="0" fontId="46" fillId="0" borderId="6" xfId="0" applyFont="1" applyFill="1" applyBorder="1" applyAlignment="1">
      <alignment horizontal="center"/>
    </xf>
    <xf numFmtId="0" fontId="42" fillId="0" borderId="6" xfId="0" applyFont="1" applyFill="1" applyBorder="1"/>
    <xf numFmtId="4" fontId="42" fillId="0" borderId="6" xfId="0" applyNumberFormat="1" applyFont="1" applyFill="1" applyBorder="1" applyAlignment="1">
      <alignment horizontal="center"/>
    </xf>
    <xf numFmtId="3" fontId="42" fillId="0" borderId="6" xfId="0" applyNumberFormat="1" applyFont="1" applyFill="1" applyBorder="1" applyAlignment="1">
      <alignment horizontal="center"/>
    </xf>
    <xf numFmtId="2" fontId="42" fillId="0" borderId="0" xfId="0" applyNumberFormat="1" applyFont="1" applyFill="1" applyAlignment="1">
      <alignment horizontal="center"/>
    </xf>
    <xf numFmtId="0" fontId="42" fillId="0" borderId="0" xfId="0" applyFont="1" applyFill="1"/>
    <xf numFmtId="4" fontId="20" fillId="0" borderId="0" xfId="0" applyNumberFormat="1" applyFont="1" applyFill="1" applyBorder="1" applyAlignment="1">
      <alignment horizontal="center"/>
    </xf>
    <xf numFmtId="2" fontId="15" fillId="0" borderId="8" xfId="0" applyNumberFormat="1" applyFont="1" applyFill="1" applyBorder="1" applyAlignment="1">
      <alignment horizontal="center"/>
    </xf>
    <xf numFmtId="0" fontId="41" fillId="0" borderId="10" xfId="0" applyFont="1" applyBorder="1" applyAlignment="1">
      <alignment horizontal="left"/>
    </xf>
    <xf numFmtId="0" fontId="41" fillId="0" borderId="14" xfId="0" applyFont="1" applyBorder="1" applyAlignment="1">
      <alignment horizontal="left"/>
    </xf>
    <xf numFmtId="1" fontId="6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7" xfId="0" applyFont="1" applyFill="1" applyBorder="1" applyAlignment="1"/>
    <xf numFmtId="0" fontId="0" fillId="0" borderId="6" xfId="0" applyBorder="1" applyAlignment="1">
      <alignment horizontal="center"/>
    </xf>
    <xf numFmtId="0" fontId="0" fillId="0" borderId="6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26" fillId="0" borderId="6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6" fillId="0" borderId="0" xfId="0" applyNumberFormat="1" applyFont="1" applyAlignment="1">
      <alignment horizontal="center"/>
    </xf>
    <xf numFmtId="0" fontId="0" fillId="0" borderId="7" xfId="0" applyBorder="1"/>
    <xf numFmtId="0" fontId="0" fillId="0" borderId="13" xfId="0" applyBorder="1" applyAlignment="1">
      <alignment horizontal="center"/>
    </xf>
    <xf numFmtId="0" fontId="0" fillId="0" borderId="13" xfId="0" applyNumberFormat="1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6" xfId="0" applyNumberFormat="1" applyFont="1" applyFill="1" applyBorder="1"/>
    <xf numFmtId="0" fontId="0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45" fillId="0" borderId="2" xfId="0" applyNumberFormat="1" applyFont="1" applyFill="1" applyBorder="1" applyAlignment="1">
      <alignment horizontal="center" vertical="center"/>
    </xf>
    <xf numFmtId="49" fontId="45" fillId="0" borderId="3" xfId="0" applyNumberFormat="1" applyFont="1" applyFill="1" applyBorder="1" applyAlignment="1">
      <alignment horizontal="center" vertical="center"/>
    </xf>
    <xf numFmtId="49" fontId="45" fillId="0" borderId="7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3" xfId="0" applyFont="1" applyFill="1" applyBorder="1" applyAlignment="1">
      <alignment horizontal="left"/>
    </xf>
    <xf numFmtId="0" fontId="22" fillId="0" borderId="7" xfId="0" applyFont="1" applyFill="1" applyBorder="1" applyAlignment="1">
      <alignment horizontal="left"/>
    </xf>
    <xf numFmtId="1" fontId="23" fillId="0" borderId="0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15" fillId="0" borderId="9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right"/>
    </xf>
    <xf numFmtId="0" fontId="22" fillId="0" borderId="7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" fillId="0" borderId="3" xfId="0" applyFont="1" applyFill="1" applyBorder="1" applyAlignment="1"/>
    <xf numFmtId="0" fontId="1" fillId="0" borderId="7" xfId="0" applyFont="1" applyFill="1" applyBorder="1" applyAlignment="1"/>
    <xf numFmtId="0" fontId="0" fillId="0" borderId="6" xfId="0" applyFill="1" applyBorder="1" applyAlignment="1">
      <alignment horizontal="left"/>
    </xf>
    <xf numFmtId="0" fontId="0" fillId="0" borderId="0" xfId="0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5" fillId="0" borderId="11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left"/>
    </xf>
    <xf numFmtId="0" fontId="27" fillId="3" borderId="3" xfId="0" applyFont="1" applyFill="1" applyBorder="1" applyAlignment="1">
      <alignment horizontal="left"/>
    </xf>
    <xf numFmtId="0" fontId="27" fillId="3" borderId="7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left"/>
    </xf>
    <xf numFmtId="0" fontId="27" fillId="0" borderId="7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31" fillId="0" borderId="8" xfId="0" applyFont="1" applyFill="1" applyBorder="1" applyAlignment="1">
      <alignment horizontal="left"/>
    </xf>
    <xf numFmtId="0" fontId="31" fillId="0" borderId="11" xfId="0" applyFont="1" applyFill="1" applyBorder="1" applyAlignment="1">
      <alignment horizontal="left"/>
    </xf>
    <xf numFmtId="0" fontId="31" fillId="0" borderId="1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0" fontId="29" fillId="0" borderId="3" xfId="0" applyFont="1" applyFill="1" applyBorder="1" applyAlignment="1">
      <alignment horizontal="left"/>
    </xf>
    <xf numFmtId="0" fontId="29" fillId="0" borderId="7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left"/>
    </xf>
    <xf numFmtId="0" fontId="27" fillId="2" borderId="3" xfId="0" applyFont="1" applyFill="1" applyBorder="1" applyAlignment="1">
      <alignment horizontal="left"/>
    </xf>
    <xf numFmtId="0" fontId="27" fillId="2" borderId="7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left"/>
    </xf>
    <xf numFmtId="0" fontId="29" fillId="2" borderId="3" xfId="0" applyFont="1" applyFill="1" applyBorder="1" applyAlignment="1">
      <alignment horizontal="left"/>
    </xf>
    <xf numFmtId="0" fontId="29" fillId="2" borderId="7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1" fillId="0" borderId="10" xfId="0" applyFont="1" applyBorder="1" applyAlignment="1"/>
    <xf numFmtId="0" fontId="41" fillId="0" borderId="14" xfId="0" applyFont="1" applyBorder="1" applyAlignment="1"/>
    <xf numFmtId="0" fontId="41" fillId="0" borderId="10" xfId="0" applyFont="1" applyBorder="1" applyAlignment="1">
      <alignment horizontal="left"/>
    </xf>
    <xf numFmtId="0" fontId="41" fillId="0" borderId="14" xfId="0" applyFont="1" applyBorder="1" applyAlignment="1">
      <alignment horizontal="left"/>
    </xf>
    <xf numFmtId="0" fontId="41" fillId="0" borderId="10" xfId="0" applyFont="1" applyFill="1" applyBorder="1" applyAlignment="1">
      <alignment horizontal="left"/>
    </xf>
    <xf numFmtId="0" fontId="41" fillId="0" borderId="14" xfId="0" applyFont="1" applyFill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44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31"/>
  <sheetViews>
    <sheetView tabSelected="1" zoomScale="99" zoomScaleNormal="99" workbookViewId="0">
      <selection activeCell="AB14" sqref="AB14"/>
    </sheetView>
  </sheetViews>
  <sheetFormatPr defaultRowHeight="15"/>
  <cols>
    <col min="1" max="1" width="6.42578125" customWidth="1"/>
    <col min="5" max="5" width="57" customWidth="1"/>
    <col min="6" max="6" width="30.7109375" hidden="1" customWidth="1"/>
    <col min="7" max="7" width="19.28515625" hidden="1" customWidth="1"/>
    <col min="8" max="8" width="17.7109375" hidden="1" customWidth="1"/>
    <col min="9" max="9" width="23.42578125" hidden="1" customWidth="1"/>
    <col min="10" max="11" width="17.85546875" hidden="1" customWidth="1"/>
    <col min="12" max="12" width="19.140625" hidden="1" customWidth="1"/>
    <col min="13" max="13" width="12.28515625" hidden="1" customWidth="1"/>
    <col min="14" max="14" width="12" hidden="1" customWidth="1"/>
    <col min="15" max="15" width="10.7109375" hidden="1" customWidth="1"/>
    <col min="16" max="16" width="18.7109375" customWidth="1"/>
    <col min="17" max="17" width="20.7109375" hidden="1" customWidth="1"/>
    <col min="18" max="18" width="25" hidden="1" customWidth="1"/>
    <col min="19" max="19" width="29.28515625" hidden="1" customWidth="1"/>
    <col min="20" max="20" width="22.85546875" hidden="1" customWidth="1"/>
    <col min="21" max="21" width="17" hidden="1" customWidth="1"/>
    <col min="22" max="22" width="25.7109375" hidden="1" customWidth="1"/>
    <col min="23" max="23" width="31.85546875" hidden="1" customWidth="1"/>
    <col min="24" max="24" width="21.7109375" customWidth="1"/>
    <col min="25" max="25" width="9.140625" hidden="1" customWidth="1"/>
    <col min="26" max="26" width="3.140625" hidden="1" customWidth="1"/>
  </cols>
  <sheetData>
    <row r="1" spans="1:28" ht="15.75">
      <c r="A1" s="821" t="s">
        <v>3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  <c r="V1" s="821"/>
      <c r="W1" s="821"/>
      <c r="X1" s="821"/>
      <c r="Y1" s="821"/>
    </row>
    <row r="2" spans="1:28">
      <c r="G2" s="2"/>
      <c r="K2" s="820" t="s">
        <v>794</v>
      </c>
      <c r="L2" s="820"/>
      <c r="M2" s="820"/>
      <c r="N2" s="820"/>
      <c r="O2" s="820"/>
      <c r="P2" s="820"/>
      <c r="Q2" s="820"/>
      <c r="R2" s="820"/>
      <c r="S2" s="820"/>
      <c r="T2" s="820"/>
      <c r="U2" s="820"/>
      <c r="V2" s="820"/>
      <c r="W2" s="820"/>
      <c r="X2" s="820"/>
    </row>
    <row r="3" spans="1:28">
      <c r="A3" s="3" t="s">
        <v>4</v>
      </c>
      <c r="B3" s="822" t="s">
        <v>5</v>
      </c>
      <c r="C3" s="823"/>
      <c r="D3" s="823"/>
      <c r="E3" s="823"/>
      <c r="F3" s="823"/>
      <c r="G3" s="4" t="s">
        <v>6</v>
      </c>
      <c r="H3" s="5"/>
      <c r="I3" s="6" t="s">
        <v>6</v>
      </c>
      <c r="J3" s="776" t="s">
        <v>7</v>
      </c>
      <c r="K3" s="777"/>
      <c r="L3" s="778" t="s">
        <v>8</v>
      </c>
      <c r="M3" s="779"/>
      <c r="N3" s="7"/>
      <c r="O3" s="7" t="s">
        <v>9</v>
      </c>
      <c r="P3" s="778" t="s">
        <v>10</v>
      </c>
      <c r="Q3" s="780"/>
      <c r="R3" s="780"/>
      <c r="S3" s="780"/>
      <c r="T3" s="780"/>
      <c r="U3" s="780"/>
      <c r="V3" s="779"/>
      <c r="W3" s="8" t="s">
        <v>9</v>
      </c>
      <c r="X3" s="781" t="s">
        <v>10</v>
      </c>
      <c r="Y3" s="782"/>
      <c r="Z3" s="782"/>
      <c r="AA3" s="258"/>
      <c r="AB3" s="478"/>
    </row>
    <row r="4" spans="1:28">
      <c r="A4" s="9"/>
      <c r="B4" s="10"/>
      <c r="C4" s="11"/>
      <c r="D4" s="11"/>
      <c r="E4" s="11"/>
      <c r="F4" s="11"/>
      <c r="G4" s="12" t="s">
        <v>11</v>
      </c>
      <c r="H4" s="13"/>
      <c r="I4" s="12" t="s">
        <v>12</v>
      </c>
      <c r="J4" s="14" t="s">
        <v>13</v>
      </c>
      <c r="K4" s="15" t="s">
        <v>14</v>
      </c>
      <c r="L4" s="16" t="s">
        <v>15</v>
      </c>
      <c r="M4" s="17" t="s">
        <v>16</v>
      </c>
      <c r="N4" s="17"/>
      <c r="O4" s="16"/>
      <c r="P4" s="16" t="s">
        <v>11</v>
      </c>
      <c r="Q4" s="18" t="s">
        <v>17</v>
      </c>
      <c r="R4" s="18"/>
      <c r="S4" s="16" t="s">
        <v>15</v>
      </c>
      <c r="T4" s="18"/>
      <c r="U4" s="18" t="s">
        <v>16</v>
      </c>
      <c r="V4" s="18" t="s">
        <v>16</v>
      </c>
      <c r="W4" s="18"/>
      <c r="X4" s="16" t="s">
        <v>12</v>
      </c>
      <c r="Y4" s="16" t="s">
        <v>16</v>
      </c>
      <c r="Z4" s="18" t="s">
        <v>17</v>
      </c>
      <c r="AA4" s="258"/>
      <c r="AB4" s="478"/>
    </row>
    <row r="5" spans="1:28" ht="15.75">
      <c r="A5" s="19"/>
      <c r="B5" s="802" t="s">
        <v>18</v>
      </c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4"/>
      <c r="X5" s="784"/>
      <c r="Y5" s="803"/>
      <c r="Z5" s="20"/>
      <c r="AA5" s="258"/>
      <c r="AB5" s="478"/>
    </row>
    <row r="6" spans="1:28">
      <c r="A6" s="484">
        <v>1</v>
      </c>
      <c r="B6" s="686" t="s">
        <v>19</v>
      </c>
      <c r="C6" s="21"/>
      <c r="D6" s="21"/>
      <c r="E6" s="21"/>
      <c r="F6" s="22"/>
      <c r="G6" s="23">
        <v>1.45</v>
      </c>
      <c r="H6" s="485"/>
      <c r="I6" s="23">
        <v>1.45</v>
      </c>
      <c r="J6" s="24">
        <v>1900</v>
      </c>
      <c r="K6" s="25">
        <v>0.35</v>
      </c>
      <c r="L6" s="26">
        <f>SUM(G6+J6)</f>
        <v>1901.45</v>
      </c>
      <c r="M6" s="27">
        <f>ROUND(G6-G6*5%+J6,-2)</f>
        <v>1900</v>
      </c>
      <c r="N6" s="28"/>
      <c r="O6" s="623">
        <v>0.04</v>
      </c>
      <c r="P6" s="29">
        <f>SUM(G6+K6)</f>
        <v>1.7999999999999998</v>
      </c>
      <c r="Q6" s="30">
        <f>SUM(G6-G6*5%+K6)</f>
        <v>1.7275</v>
      </c>
      <c r="R6" s="28"/>
      <c r="S6" s="31">
        <f>SUM(I6+J6)</f>
        <v>1901.45</v>
      </c>
      <c r="T6" s="32"/>
      <c r="U6" s="33">
        <f>ROUND(I6-I6*5%+J6,-2)</f>
        <v>1900</v>
      </c>
      <c r="V6" s="34">
        <f>SUM(G6-G6*5%+K6)</f>
        <v>1.7275</v>
      </c>
      <c r="W6" s="34">
        <v>0.04</v>
      </c>
      <c r="X6" s="35">
        <f>SUM(I6+K6)</f>
        <v>1.7999999999999998</v>
      </c>
      <c r="Y6" s="36">
        <f>SUM(I6-I6*5%+K6)</f>
        <v>1.7275</v>
      </c>
      <c r="Z6" s="37">
        <f>SUM(I6-I6*5%+K6)</f>
        <v>1.7275</v>
      </c>
    </row>
    <row r="7" spans="1:28">
      <c r="A7" s="484">
        <v>2</v>
      </c>
      <c r="B7" s="686" t="s">
        <v>510</v>
      </c>
      <c r="C7" s="21"/>
      <c r="D7" s="21"/>
      <c r="E7" s="21"/>
      <c r="F7" s="22"/>
      <c r="G7" s="23">
        <v>1.45</v>
      </c>
      <c r="H7" s="485"/>
      <c r="I7" s="23">
        <v>1.45</v>
      </c>
      <c r="J7" s="24">
        <v>1900</v>
      </c>
      <c r="K7" s="25"/>
      <c r="L7" s="26">
        <f>SUM(G7+J7)</f>
        <v>1901.45</v>
      </c>
      <c r="M7" s="27">
        <f>ROUND(G7-G7*5%+J7,-2)</f>
        <v>1900</v>
      </c>
      <c r="N7" s="28"/>
      <c r="O7" s="623">
        <v>0.04</v>
      </c>
      <c r="P7" s="29">
        <f>SUM(G7+K7)</f>
        <v>1.45</v>
      </c>
      <c r="Q7" s="30">
        <f>SUM(G7-G7*5%+K7)</f>
        <v>1.3774999999999999</v>
      </c>
      <c r="R7" s="28"/>
      <c r="S7" s="31">
        <f>SUM(I7+J7)</f>
        <v>1901.45</v>
      </c>
      <c r="T7" s="32"/>
      <c r="U7" s="33">
        <f>ROUND(I7-I7*5%+J7,-2)</f>
        <v>1900</v>
      </c>
      <c r="V7" s="34">
        <f>SUM(G7-G7*5%+K7)</f>
        <v>1.3774999999999999</v>
      </c>
      <c r="W7" s="34">
        <v>0.04</v>
      </c>
      <c r="X7" s="35">
        <f>SUM(I7+K7)</f>
        <v>1.45</v>
      </c>
      <c r="Y7" s="36"/>
      <c r="Z7" s="37"/>
    </row>
    <row r="8" spans="1:28">
      <c r="A8" s="38" t="s">
        <v>21</v>
      </c>
      <c r="B8" s="39" t="s">
        <v>20</v>
      </c>
      <c r="C8" s="40"/>
      <c r="D8" s="40"/>
      <c r="E8" s="40"/>
      <c r="F8" s="41"/>
      <c r="G8" s="23">
        <v>7.02</v>
      </c>
      <c r="H8" s="42"/>
      <c r="I8" s="23">
        <v>9.0399999999999991</v>
      </c>
      <c r="J8" s="25">
        <v>300</v>
      </c>
      <c r="K8" s="25">
        <v>0.05</v>
      </c>
      <c r="L8" s="26">
        <f t="shared" ref="L8:L17" si="0">SUM(G8+J8)</f>
        <v>307.02</v>
      </c>
      <c r="M8" s="27">
        <f t="shared" ref="M8:M43" si="1">ROUND(G8-G8*5%+J8,-2)</f>
        <v>300</v>
      </c>
      <c r="N8" s="28"/>
      <c r="O8" s="623">
        <v>0.01</v>
      </c>
      <c r="P8" s="29">
        <f>SUM(G8+K8)</f>
        <v>7.0699999999999994</v>
      </c>
      <c r="Q8" s="30">
        <f>SUM(G8-G8*5%+K8)</f>
        <v>6.7189999999999994</v>
      </c>
      <c r="R8" s="28"/>
      <c r="S8" s="31">
        <f t="shared" ref="S8:S17" si="2">SUM(I8+J8)</f>
        <v>309.04000000000002</v>
      </c>
      <c r="T8" s="32"/>
      <c r="U8" s="33">
        <f t="shared" ref="U8:U43" si="3">ROUND(I8-I8*5%+J8,-2)</f>
        <v>300</v>
      </c>
      <c r="V8" s="34">
        <f>SUM(G8-G8*5%+K8)</f>
        <v>6.7189999999999994</v>
      </c>
      <c r="W8" s="34">
        <v>0.01</v>
      </c>
      <c r="X8" s="35">
        <f>SUM(I8+K8)</f>
        <v>9.09</v>
      </c>
      <c r="Y8" s="36">
        <f>SUM(I8-I8*5%+K8)</f>
        <v>8.6379999999999999</v>
      </c>
      <c r="Z8" s="37">
        <f>SUM(I8-I8*5%+K8)</f>
        <v>8.6379999999999999</v>
      </c>
    </row>
    <row r="9" spans="1:28">
      <c r="A9" s="682" t="s">
        <v>23</v>
      </c>
      <c r="B9" s="687" t="s">
        <v>22</v>
      </c>
      <c r="C9" s="43"/>
      <c r="D9" s="43"/>
      <c r="E9" s="43"/>
      <c r="F9" s="44"/>
      <c r="G9" s="23">
        <v>7.02</v>
      </c>
      <c r="H9" s="42"/>
      <c r="I9" s="23">
        <v>9.0399999999999991</v>
      </c>
      <c r="J9" s="25">
        <v>300</v>
      </c>
      <c r="K9" s="25">
        <v>0.05</v>
      </c>
      <c r="L9" s="26">
        <f t="shared" si="0"/>
        <v>307.02</v>
      </c>
      <c r="M9" s="27">
        <f t="shared" si="1"/>
        <v>300</v>
      </c>
      <c r="N9" s="28"/>
      <c r="O9" s="623">
        <v>0.01</v>
      </c>
      <c r="P9" s="29">
        <f t="shared" ref="P9:P28" si="4">SUM(G9+K9)</f>
        <v>7.0699999999999994</v>
      </c>
      <c r="Q9" s="30">
        <f t="shared" ref="Q9:Q66" si="5">SUM(G9-G9*5%+K9)</f>
        <v>6.7189999999999994</v>
      </c>
      <c r="R9" s="28"/>
      <c r="S9" s="31">
        <f t="shared" si="2"/>
        <v>309.04000000000002</v>
      </c>
      <c r="T9" s="32"/>
      <c r="U9" s="33">
        <f t="shared" si="3"/>
        <v>300</v>
      </c>
      <c r="V9" s="34">
        <f t="shared" ref="V9:V43" si="6">SUM(G9-G9*5%+K9)</f>
        <v>6.7189999999999994</v>
      </c>
      <c r="W9" s="34">
        <v>0.01</v>
      </c>
      <c r="X9" s="35">
        <f t="shared" ref="X9:X42" si="7">SUM(I9+K9)</f>
        <v>9.09</v>
      </c>
      <c r="Y9" s="36">
        <f t="shared" ref="Y9:Y66" si="8">SUM(I9-I9*5%+K9)</f>
        <v>8.6379999999999999</v>
      </c>
      <c r="Z9" s="37">
        <f t="shared" ref="Z9:Z43" si="9">SUM(I9-I9*5%+K9)</f>
        <v>8.6379999999999999</v>
      </c>
    </row>
    <row r="10" spans="1:28">
      <c r="A10" s="38" t="s">
        <v>25</v>
      </c>
      <c r="B10" s="39" t="s">
        <v>24</v>
      </c>
      <c r="C10" s="40"/>
      <c r="D10" s="40"/>
      <c r="E10" s="40"/>
      <c r="F10" s="41"/>
      <c r="G10" s="23">
        <v>10.53</v>
      </c>
      <c r="H10" s="42"/>
      <c r="I10" s="23">
        <v>13.56</v>
      </c>
      <c r="J10" s="25">
        <v>300</v>
      </c>
      <c r="K10" s="25">
        <v>0.05</v>
      </c>
      <c r="L10" s="26">
        <f t="shared" si="0"/>
        <v>310.52999999999997</v>
      </c>
      <c r="M10" s="27">
        <f t="shared" si="1"/>
        <v>300</v>
      </c>
      <c r="N10" s="28"/>
      <c r="O10" s="623">
        <v>0.01</v>
      </c>
      <c r="P10" s="29">
        <f t="shared" si="4"/>
        <v>10.58</v>
      </c>
      <c r="Q10" s="30">
        <f t="shared" si="5"/>
        <v>10.0535</v>
      </c>
      <c r="R10" s="28"/>
      <c r="S10" s="31">
        <f t="shared" si="2"/>
        <v>313.56</v>
      </c>
      <c r="T10" s="32"/>
      <c r="U10" s="33">
        <f t="shared" si="3"/>
        <v>300</v>
      </c>
      <c r="V10" s="34">
        <f t="shared" si="6"/>
        <v>10.0535</v>
      </c>
      <c r="W10" s="34">
        <v>0.01</v>
      </c>
      <c r="X10" s="35">
        <f t="shared" si="7"/>
        <v>13.610000000000001</v>
      </c>
      <c r="Y10" s="36">
        <f t="shared" si="8"/>
        <v>12.932</v>
      </c>
      <c r="Z10" s="37">
        <f t="shared" si="9"/>
        <v>12.932</v>
      </c>
    </row>
    <row r="11" spans="1:28">
      <c r="A11" s="38" t="s">
        <v>27</v>
      </c>
      <c r="B11" s="39" t="s">
        <v>26</v>
      </c>
      <c r="C11" s="40"/>
      <c r="D11" s="40"/>
      <c r="E11" s="40"/>
      <c r="F11" s="41"/>
      <c r="G11" s="23">
        <v>10.53</v>
      </c>
      <c r="H11" s="42"/>
      <c r="I11" s="23">
        <v>13.56</v>
      </c>
      <c r="J11" s="25">
        <v>300</v>
      </c>
      <c r="K11" s="25">
        <v>0.05</v>
      </c>
      <c r="L11" s="26">
        <f t="shared" si="0"/>
        <v>310.52999999999997</v>
      </c>
      <c r="M11" s="27">
        <f t="shared" si="1"/>
        <v>300</v>
      </c>
      <c r="N11" s="28"/>
      <c r="O11" s="623">
        <v>0.01</v>
      </c>
      <c r="P11" s="29">
        <f t="shared" si="4"/>
        <v>10.58</v>
      </c>
      <c r="Q11" s="30">
        <f t="shared" si="5"/>
        <v>10.0535</v>
      </c>
      <c r="R11" s="28"/>
      <c r="S11" s="31">
        <f t="shared" si="2"/>
        <v>313.56</v>
      </c>
      <c r="T11" s="32"/>
      <c r="U11" s="33">
        <f t="shared" si="3"/>
        <v>300</v>
      </c>
      <c r="V11" s="34">
        <f t="shared" si="6"/>
        <v>10.0535</v>
      </c>
      <c r="W11" s="34">
        <v>0.01</v>
      </c>
      <c r="X11" s="35">
        <f t="shared" si="7"/>
        <v>13.610000000000001</v>
      </c>
      <c r="Y11" s="36">
        <f t="shared" si="8"/>
        <v>12.932</v>
      </c>
      <c r="Z11" s="37">
        <f t="shared" si="9"/>
        <v>12.932</v>
      </c>
    </row>
    <row r="12" spans="1:28">
      <c r="A12" s="682" t="s">
        <v>28</v>
      </c>
      <c r="B12" s="687" t="s">
        <v>480</v>
      </c>
      <c r="C12" s="43"/>
      <c r="D12" s="43"/>
      <c r="E12" s="43"/>
      <c r="F12" s="44"/>
      <c r="G12" s="23">
        <v>14.04</v>
      </c>
      <c r="H12" s="42"/>
      <c r="I12" s="23">
        <v>18.079999999999998</v>
      </c>
      <c r="J12" s="25">
        <v>300</v>
      </c>
      <c r="K12" s="25">
        <v>0.05</v>
      </c>
      <c r="L12" s="26">
        <f t="shared" si="0"/>
        <v>314.04000000000002</v>
      </c>
      <c r="M12" s="27">
        <f t="shared" si="1"/>
        <v>300</v>
      </c>
      <c r="N12" s="28"/>
      <c r="O12" s="623">
        <v>0.01</v>
      </c>
      <c r="P12" s="29">
        <f t="shared" si="4"/>
        <v>14.09</v>
      </c>
      <c r="Q12" s="30">
        <f t="shared" si="5"/>
        <v>13.388</v>
      </c>
      <c r="R12" s="28"/>
      <c r="S12" s="31">
        <f t="shared" si="2"/>
        <v>318.08</v>
      </c>
      <c r="T12" s="32"/>
      <c r="U12" s="33">
        <f t="shared" si="3"/>
        <v>300</v>
      </c>
      <c r="V12" s="34">
        <f t="shared" si="6"/>
        <v>13.388</v>
      </c>
      <c r="W12" s="34">
        <v>0.01</v>
      </c>
      <c r="X12" s="35">
        <f t="shared" si="7"/>
        <v>18.13</v>
      </c>
      <c r="Y12" s="36">
        <f t="shared" si="8"/>
        <v>17.225999999999999</v>
      </c>
      <c r="Z12" s="37">
        <f t="shared" si="9"/>
        <v>17.225999999999999</v>
      </c>
    </row>
    <row r="13" spans="1:28">
      <c r="A13" s="38" t="s">
        <v>30</v>
      </c>
      <c r="B13" s="39" t="s">
        <v>29</v>
      </c>
      <c r="C13" s="40"/>
      <c r="D13" s="40"/>
      <c r="E13" s="40"/>
      <c r="F13" s="41"/>
      <c r="G13" s="23">
        <v>7.02</v>
      </c>
      <c r="H13" s="42"/>
      <c r="I13" s="23">
        <v>9.0399999999999991</v>
      </c>
      <c r="J13" s="25">
        <v>300</v>
      </c>
      <c r="K13" s="25">
        <v>0.05</v>
      </c>
      <c r="L13" s="26">
        <f t="shared" si="0"/>
        <v>307.02</v>
      </c>
      <c r="M13" s="27">
        <f t="shared" si="1"/>
        <v>300</v>
      </c>
      <c r="N13" s="28"/>
      <c r="O13" s="623">
        <v>0.01</v>
      </c>
      <c r="P13" s="29">
        <f t="shared" si="4"/>
        <v>7.0699999999999994</v>
      </c>
      <c r="Q13" s="30">
        <f t="shared" si="5"/>
        <v>6.7189999999999994</v>
      </c>
      <c r="R13" s="28"/>
      <c r="S13" s="31">
        <f t="shared" si="2"/>
        <v>309.04000000000002</v>
      </c>
      <c r="T13" s="32"/>
      <c r="U13" s="33">
        <f t="shared" si="3"/>
        <v>300</v>
      </c>
      <c r="V13" s="34">
        <f t="shared" si="6"/>
        <v>6.7189999999999994</v>
      </c>
      <c r="W13" s="34">
        <v>0.01</v>
      </c>
      <c r="X13" s="35">
        <f t="shared" si="7"/>
        <v>9.09</v>
      </c>
      <c r="Y13" s="36">
        <f t="shared" si="8"/>
        <v>8.6379999999999999</v>
      </c>
      <c r="Z13" s="37">
        <f t="shared" si="9"/>
        <v>8.6379999999999999</v>
      </c>
    </row>
    <row r="14" spans="1:28">
      <c r="A14" s="682" t="s">
        <v>32</v>
      </c>
      <c r="B14" s="687" t="s">
        <v>31</v>
      </c>
      <c r="C14" s="43"/>
      <c r="D14" s="43"/>
      <c r="E14" s="43"/>
      <c r="F14" s="44"/>
      <c r="G14" s="23">
        <v>7.02</v>
      </c>
      <c r="H14" s="42"/>
      <c r="I14" s="23">
        <v>9.0399999999999991</v>
      </c>
      <c r="J14" s="25">
        <v>300</v>
      </c>
      <c r="K14" s="25">
        <v>0.05</v>
      </c>
      <c r="L14" s="26">
        <f t="shared" si="0"/>
        <v>307.02</v>
      </c>
      <c r="M14" s="27">
        <f t="shared" si="1"/>
        <v>300</v>
      </c>
      <c r="N14" s="28"/>
      <c r="O14" s="623">
        <v>0.01</v>
      </c>
      <c r="P14" s="29">
        <f t="shared" si="4"/>
        <v>7.0699999999999994</v>
      </c>
      <c r="Q14" s="30">
        <f t="shared" si="5"/>
        <v>6.7189999999999994</v>
      </c>
      <c r="R14" s="28"/>
      <c r="S14" s="31">
        <f t="shared" si="2"/>
        <v>309.04000000000002</v>
      </c>
      <c r="T14" s="32"/>
      <c r="U14" s="33">
        <f t="shared" si="3"/>
        <v>300</v>
      </c>
      <c r="V14" s="34">
        <f t="shared" si="6"/>
        <v>6.7189999999999994</v>
      </c>
      <c r="W14" s="34">
        <v>0.01</v>
      </c>
      <c r="X14" s="35">
        <f t="shared" si="7"/>
        <v>9.09</v>
      </c>
      <c r="Y14" s="36">
        <f t="shared" si="8"/>
        <v>8.6379999999999999</v>
      </c>
      <c r="Z14" s="37">
        <f t="shared" si="9"/>
        <v>8.6379999999999999</v>
      </c>
    </row>
    <row r="15" spans="1:28">
      <c r="A15" s="38" t="s">
        <v>34</v>
      </c>
      <c r="B15" s="39" t="s">
        <v>33</v>
      </c>
      <c r="C15" s="40"/>
      <c r="D15" s="40"/>
      <c r="E15" s="40"/>
      <c r="F15" s="41"/>
      <c r="G15" s="23">
        <v>7.02</v>
      </c>
      <c r="H15" s="42"/>
      <c r="I15" s="23">
        <v>9.0399999999999991</v>
      </c>
      <c r="J15" s="25">
        <v>300</v>
      </c>
      <c r="K15" s="25">
        <v>0.05</v>
      </c>
      <c r="L15" s="26">
        <f t="shared" si="0"/>
        <v>307.02</v>
      </c>
      <c r="M15" s="27">
        <f t="shared" si="1"/>
        <v>300</v>
      </c>
      <c r="N15" s="28"/>
      <c r="O15" s="623">
        <v>0.01</v>
      </c>
      <c r="P15" s="29">
        <f t="shared" si="4"/>
        <v>7.0699999999999994</v>
      </c>
      <c r="Q15" s="30">
        <f t="shared" si="5"/>
        <v>6.7189999999999994</v>
      </c>
      <c r="R15" s="28"/>
      <c r="S15" s="31">
        <f t="shared" si="2"/>
        <v>309.04000000000002</v>
      </c>
      <c r="T15" s="32"/>
      <c r="U15" s="33">
        <f t="shared" si="3"/>
        <v>300</v>
      </c>
      <c r="V15" s="34">
        <f t="shared" si="6"/>
        <v>6.7189999999999994</v>
      </c>
      <c r="W15" s="34">
        <v>0.01</v>
      </c>
      <c r="X15" s="35">
        <f t="shared" si="7"/>
        <v>9.09</v>
      </c>
      <c r="Y15" s="36">
        <f t="shared" si="8"/>
        <v>8.6379999999999999</v>
      </c>
      <c r="Z15" s="37">
        <f t="shared" si="9"/>
        <v>8.6379999999999999</v>
      </c>
    </row>
    <row r="16" spans="1:28">
      <c r="A16" s="682" t="s">
        <v>36</v>
      </c>
      <c r="B16" s="687" t="s">
        <v>35</v>
      </c>
      <c r="C16" s="43"/>
      <c r="D16" s="43"/>
      <c r="E16" s="43"/>
      <c r="F16" s="44"/>
      <c r="G16" s="23">
        <v>7.02</v>
      </c>
      <c r="H16" s="42"/>
      <c r="I16" s="23">
        <v>9.0399999999999991</v>
      </c>
      <c r="J16" s="25">
        <v>300</v>
      </c>
      <c r="K16" s="25">
        <v>0.05</v>
      </c>
      <c r="L16" s="26">
        <f t="shared" si="0"/>
        <v>307.02</v>
      </c>
      <c r="M16" s="27">
        <f t="shared" si="1"/>
        <v>300</v>
      </c>
      <c r="N16" s="28"/>
      <c r="O16" s="623">
        <v>0.01</v>
      </c>
      <c r="P16" s="29">
        <f t="shared" si="4"/>
        <v>7.0699999999999994</v>
      </c>
      <c r="Q16" s="30">
        <f t="shared" si="5"/>
        <v>6.7189999999999994</v>
      </c>
      <c r="R16" s="28"/>
      <c r="S16" s="31">
        <f t="shared" si="2"/>
        <v>309.04000000000002</v>
      </c>
      <c r="T16" s="32"/>
      <c r="U16" s="33">
        <f t="shared" si="3"/>
        <v>300</v>
      </c>
      <c r="V16" s="34">
        <f t="shared" si="6"/>
        <v>6.7189999999999994</v>
      </c>
      <c r="W16" s="34">
        <v>0.01</v>
      </c>
      <c r="X16" s="35">
        <f t="shared" si="7"/>
        <v>9.09</v>
      </c>
      <c r="Y16" s="36">
        <f t="shared" si="8"/>
        <v>8.6379999999999999</v>
      </c>
      <c r="Z16" s="37">
        <f t="shared" si="9"/>
        <v>8.6379999999999999</v>
      </c>
    </row>
    <row r="17" spans="1:30">
      <c r="A17" s="38" t="s">
        <v>38</v>
      </c>
      <c r="B17" s="39" t="s">
        <v>37</v>
      </c>
      <c r="C17" s="40"/>
      <c r="D17" s="40"/>
      <c r="E17" s="40"/>
      <c r="F17" s="41"/>
      <c r="G17" s="23">
        <v>17.55</v>
      </c>
      <c r="H17" s="42"/>
      <c r="I17" s="23">
        <v>22.6</v>
      </c>
      <c r="J17" s="25">
        <v>300</v>
      </c>
      <c r="K17" s="25">
        <v>0.05</v>
      </c>
      <c r="L17" s="26">
        <f t="shared" si="0"/>
        <v>317.55</v>
      </c>
      <c r="M17" s="27">
        <f t="shared" si="1"/>
        <v>300</v>
      </c>
      <c r="N17" s="28"/>
      <c r="O17" s="623">
        <v>0.01</v>
      </c>
      <c r="P17" s="29">
        <f>SUM(G17+K17)</f>
        <v>17.600000000000001</v>
      </c>
      <c r="Q17" s="30">
        <f t="shared" si="5"/>
        <v>16.7225</v>
      </c>
      <c r="R17" s="28"/>
      <c r="S17" s="31">
        <f t="shared" si="2"/>
        <v>322.60000000000002</v>
      </c>
      <c r="T17" s="32"/>
      <c r="U17" s="33">
        <f t="shared" si="3"/>
        <v>300</v>
      </c>
      <c r="V17" s="34">
        <f t="shared" si="6"/>
        <v>16.7225</v>
      </c>
      <c r="W17" s="34">
        <v>0.01</v>
      </c>
      <c r="X17" s="35">
        <f t="shared" si="7"/>
        <v>22.650000000000002</v>
      </c>
      <c r="Y17" s="36">
        <f t="shared" si="8"/>
        <v>21.520000000000003</v>
      </c>
      <c r="Z17" s="37">
        <f t="shared" si="9"/>
        <v>21.520000000000003</v>
      </c>
    </row>
    <row r="18" spans="1:30">
      <c r="A18" s="682" t="s">
        <v>40</v>
      </c>
      <c r="B18" s="687" t="s">
        <v>39</v>
      </c>
      <c r="C18" s="43"/>
      <c r="D18" s="43"/>
      <c r="E18" s="43"/>
      <c r="F18" s="44"/>
      <c r="G18" s="23">
        <v>10.53</v>
      </c>
      <c r="H18" s="42"/>
      <c r="I18" s="23">
        <v>13.56</v>
      </c>
      <c r="J18" s="25">
        <v>300</v>
      </c>
      <c r="K18" s="25">
        <v>0.05</v>
      </c>
      <c r="L18" s="26">
        <f>SUM(G18+J18)</f>
        <v>310.52999999999997</v>
      </c>
      <c r="M18" s="27">
        <f t="shared" si="1"/>
        <v>300</v>
      </c>
      <c r="N18" s="28"/>
      <c r="O18" s="623">
        <v>0.01</v>
      </c>
      <c r="P18" s="29">
        <f t="shared" si="4"/>
        <v>10.58</v>
      </c>
      <c r="Q18" s="30">
        <f t="shared" si="5"/>
        <v>10.0535</v>
      </c>
      <c r="R18" s="28"/>
      <c r="S18" s="31">
        <f>SUM(I18+J18)</f>
        <v>313.56</v>
      </c>
      <c r="T18" s="32"/>
      <c r="U18" s="33">
        <f t="shared" si="3"/>
        <v>300</v>
      </c>
      <c r="V18" s="34">
        <f t="shared" si="6"/>
        <v>10.0535</v>
      </c>
      <c r="W18" s="34">
        <v>0.01</v>
      </c>
      <c r="X18" s="35">
        <f t="shared" si="7"/>
        <v>13.610000000000001</v>
      </c>
      <c r="Y18" s="36">
        <f t="shared" si="8"/>
        <v>12.932</v>
      </c>
      <c r="Z18" s="37">
        <f t="shared" si="9"/>
        <v>12.932</v>
      </c>
    </row>
    <row r="19" spans="1:30">
      <c r="A19" s="38" t="s">
        <v>42</v>
      </c>
      <c r="B19" s="39" t="s">
        <v>41</v>
      </c>
      <c r="C19" s="40"/>
      <c r="D19" s="40"/>
      <c r="E19" s="40"/>
      <c r="F19" s="41"/>
      <c r="G19" s="23">
        <v>7.02</v>
      </c>
      <c r="H19" s="42"/>
      <c r="I19" s="23">
        <v>9.0399999999999991</v>
      </c>
      <c r="J19" s="25">
        <v>300</v>
      </c>
      <c r="K19" s="25">
        <v>0.05</v>
      </c>
      <c r="L19" s="26">
        <f>SUM(G19+J19)</f>
        <v>307.02</v>
      </c>
      <c r="M19" s="27">
        <f t="shared" si="1"/>
        <v>300</v>
      </c>
      <c r="N19" s="28"/>
      <c r="O19" s="623">
        <v>0.01</v>
      </c>
      <c r="P19" s="29">
        <f t="shared" si="4"/>
        <v>7.0699999999999994</v>
      </c>
      <c r="Q19" s="30">
        <f t="shared" si="5"/>
        <v>6.7189999999999994</v>
      </c>
      <c r="R19" s="28"/>
      <c r="S19" s="31">
        <f>SUM(I19+J19)</f>
        <v>309.04000000000002</v>
      </c>
      <c r="T19" s="32"/>
      <c r="U19" s="33">
        <f t="shared" si="3"/>
        <v>300</v>
      </c>
      <c r="V19" s="34">
        <f t="shared" si="6"/>
        <v>6.7189999999999994</v>
      </c>
      <c r="W19" s="34">
        <v>0.01</v>
      </c>
      <c r="X19" s="35">
        <f t="shared" si="7"/>
        <v>9.09</v>
      </c>
      <c r="Y19" s="36">
        <f t="shared" si="8"/>
        <v>8.6379999999999999</v>
      </c>
      <c r="Z19" s="37">
        <f t="shared" si="9"/>
        <v>8.6379999999999999</v>
      </c>
      <c r="AA19" s="1"/>
      <c r="AB19" s="1"/>
      <c r="AC19" s="1"/>
      <c r="AD19" s="1"/>
    </row>
    <row r="20" spans="1:30">
      <c r="A20" s="38" t="s">
        <v>44</v>
      </c>
      <c r="B20" s="39" t="s">
        <v>43</v>
      </c>
      <c r="C20" s="40"/>
      <c r="D20" s="40"/>
      <c r="E20" s="40"/>
      <c r="F20" s="41"/>
      <c r="G20" s="23">
        <v>7.02</v>
      </c>
      <c r="H20" s="42"/>
      <c r="I20" s="23">
        <v>9.0399999999999991</v>
      </c>
      <c r="J20" s="25">
        <v>300</v>
      </c>
      <c r="K20" s="25">
        <v>0.05</v>
      </c>
      <c r="L20" s="26">
        <f>SUM(G20+J20)</f>
        <v>307.02</v>
      </c>
      <c r="M20" s="27">
        <f t="shared" si="1"/>
        <v>300</v>
      </c>
      <c r="N20" s="28"/>
      <c r="O20" s="623">
        <v>0.01</v>
      </c>
      <c r="P20" s="29">
        <f t="shared" si="4"/>
        <v>7.0699999999999994</v>
      </c>
      <c r="Q20" s="30">
        <f t="shared" si="5"/>
        <v>6.7189999999999994</v>
      </c>
      <c r="R20" s="28"/>
      <c r="S20" s="31">
        <f>SUM(I20+J20)</f>
        <v>309.04000000000002</v>
      </c>
      <c r="T20" s="32"/>
      <c r="U20" s="33">
        <f t="shared" si="3"/>
        <v>300</v>
      </c>
      <c r="V20" s="34">
        <f t="shared" si="6"/>
        <v>6.7189999999999994</v>
      </c>
      <c r="W20" s="34">
        <v>0.01</v>
      </c>
      <c r="X20" s="35">
        <f t="shared" si="7"/>
        <v>9.09</v>
      </c>
      <c r="Y20" s="36">
        <f t="shared" si="8"/>
        <v>8.6379999999999999</v>
      </c>
      <c r="Z20" s="37">
        <f t="shared" si="9"/>
        <v>8.6379999999999999</v>
      </c>
      <c r="AA20" s="1"/>
      <c r="AB20" s="1"/>
      <c r="AC20" s="1"/>
      <c r="AD20" s="1"/>
    </row>
    <row r="21" spans="1:30">
      <c r="A21" s="682" t="s">
        <v>46</v>
      </c>
      <c r="B21" s="687" t="s">
        <v>45</v>
      </c>
      <c r="C21" s="43"/>
      <c r="D21" s="43"/>
      <c r="E21" s="43"/>
      <c r="F21" s="44"/>
      <c r="G21" s="23">
        <v>14.04</v>
      </c>
      <c r="H21" s="42"/>
      <c r="I21" s="23">
        <v>18.079999999999998</v>
      </c>
      <c r="J21" s="25">
        <v>300</v>
      </c>
      <c r="K21" s="25">
        <v>0.05</v>
      </c>
      <c r="L21" s="26">
        <f>SUM(G21+J21)</f>
        <v>314.04000000000002</v>
      </c>
      <c r="M21" s="27">
        <f t="shared" si="1"/>
        <v>300</v>
      </c>
      <c r="N21" s="28"/>
      <c r="O21" s="623">
        <v>0.01</v>
      </c>
      <c r="P21" s="29">
        <f t="shared" si="4"/>
        <v>14.09</v>
      </c>
      <c r="Q21" s="30">
        <f t="shared" si="5"/>
        <v>13.388</v>
      </c>
      <c r="R21" s="28"/>
      <c r="S21" s="31">
        <f>SUM(I21+J21)</f>
        <v>318.08</v>
      </c>
      <c r="T21" s="32"/>
      <c r="U21" s="33">
        <f t="shared" si="3"/>
        <v>300</v>
      </c>
      <c r="V21" s="34">
        <f t="shared" si="6"/>
        <v>13.388</v>
      </c>
      <c r="W21" s="34">
        <v>0.01</v>
      </c>
      <c r="X21" s="35">
        <f t="shared" si="7"/>
        <v>18.13</v>
      </c>
      <c r="Y21" s="36">
        <f t="shared" si="8"/>
        <v>17.225999999999999</v>
      </c>
      <c r="Z21" s="37">
        <f t="shared" si="9"/>
        <v>17.225999999999999</v>
      </c>
      <c r="AA21" s="1"/>
      <c r="AB21" s="1"/>
      <c r="AC21" s="1"/>
      <c r="AD21" s="1"/>
    </row>
    <row r="22" spans="1:30">
      <c r="A22" s="38" t="s">
        <v>48</v>
      </c>
      <c r="B22" s="39" t="s">
        <v>47</v>
      </c>
      <c r="C22" s="40"/>
      <c r="D22" s="40"/>
      <c r="E22" s="40"/>
      <c r="F22" s="41"/>
      <c r="G22" s="23">
        <v>17.55</v>
      </c>
      <c r="H22" s="42"/>
      <c r="I22" s="23">
        <v>22.6</v>
      </c>
      <c r="J22" s="25">
        <v>300</v>
      </c>
      <c r="K22" s="25">
        <v>0.05</v>
      </c>
      <c r="L22" s="26">
        <f t="shared" ref="L22:L43" si="10">SUM(G22+J22)</f>
        <v>317.55</v>
      </c>
      <c r="M22" s="27">
        <f t="shared" si="1"/>
        <v>300</v>
      </c>
      <c r="N22" s="28"/>
      <c r="O22" s="623">
        <v>0.01</v>
      </c>
      <c r="P22" s="29">
        <f t="shared" si="4"/>
        <v>17.600000000000001</v>
      </c>
      <c r="Q22" s="30">
        <f t="shared" si="5"/>
        <v>16.7225</v>
      </c>
      <c r="R22" s="28"/>
      <c r="S22" s="31">
        <f t="shared" ref="S22:S43" si="11">SUM(I22+J22)</f>
        <v>322.60000000000002</v>
      </c>
      <c r="T22" s="32"/>
      <c r="U22" s="33">
        <f t="shared" si="3"/>
        <v>300</v>
      </c>
      <c r="V22" s="34">
        <f t="shared" si="6"/>
        <v>16.7225</v>
      </c>
      <c r="W22" s="34">
        <v>0.01</v>
      </c>
      <c r="X22" s="35">
        <f t="shared" si="7"/>
        <v>22.650000000000002</v>
      </c>
      <c r="Y22" s="36">
        <f t="shared" si="8"/>
        <v>21.520000000000003</v>
      </c>
      <c r="Z22" s="37">
        <f t="shared" si="9"/>
        <v>21.520000000000003</v>
      </c>
      <c r="AA22" s="1"/>
      <c r="AB22" s="1"/>
      <c r="AC22" s="1"/>
      <c r="AD22" s="1"/>
    </row>
    <row r="23" spans="1:30">
      <c r="A23" s="682" t="s">
        <v>50</v>
      </c>
      <c r="B23" s="687" t="s">
        <v>49</v>
      </c>
      <c r="C23" s="43"/>
      <c r="D23" s="43"/>
      <c r="E23" s="43"/>
      <c r="F23" s="44"/>
      <c r="G23" s="23">
        <v>10.53</v>
      </c>
      <c r="H23" s="42"/>
      <c r="I23" s="23">
        <v>13.56</v>
      </c>
      <c r="J23" s="25">
        <v>300</v>
      </c>
      <c r="K23" s="25">
        <v>0.05</v>
      </c>
      <c r="L23" s="26">
        <f t="shared" si="10"/>
        <v>310.52999999999997</v>
      </c>
      <c r="M23" s="27">
        <f t="shared" si="1"/>
        <v>300</v>
      </c>
      <c r="N23" s="28"/>
      <c r="O23" s="623">
        <v>0.01</v>
      </c>
      <c r="P23" s="29">
        <f t="shared" si="4"/>
        <v>10.58</v>
      </c>
      <c r="Q23" s="30">
        <f t="shared" si="5"/>
        <v>10.0535</v>
      </c>
      <c r="R23" s="28"/>
      <c r="S23" s="31">
        <f t="shared" si="11"/>
        <v>313.56</v>
      </c>
      <c r="T23" s="32"/>
      <c r="U23" s="33">
        <f t="shared" si="3"/>
        <v>300</v>
      </c>
      <c r="V23" s="34">
        <f t="shared" si="6"/>
        <v>10.0535</v>
      </c>
      <c r="W23" s="34">
        <v>0.01</v>
      </c>
      <c r="X23" s="35">
        <f t="shared" si="7"/>
        <v>13.610000000000001</v>
      </c>
      <c r="Y23" s="36">
        <f t="shared" si="8"/>
        <v>12.932</v>
      </c>
      <c r="Z23" s="37">
        <f t="shared" si="9"/>
        <v>12.932</v>
      </c>
      <c r="AA23" s="1"/>
      <c r="AB23" s="1"/>
      <c r="AC23" s="1"/>
      <c r="AD23" s="1"/>
    </row>
    <row r="24" spans="1:30">
      <c r="A24" s="38" t="s">
        <v>52</v>
      </c>
      <c r="B24" s="39" t="s">
        <v>51</v>
      </c>
      <c r="C24" s="40"/>
      <c r="D24" s="40"/>
      <c r="E24" s="40"/>
      <c r="F24" s="41"/>
      <c r="G24" s="23">
        <v>14.04</v>
      </c>
      <c r="H24" s="42"/>
      <c r="I24" s="23">
        <v>18.079999999999998</v>
      </c>
      <c r="J24" s="25">
        <v>300</v>
      </c>
      <c r="K24" s="25">
        <v>0.05</v>
      </c>
      <c r="L24" s="26">
        <f t="shared" si="10"/>
        <v>314.04000000000002</v>
      </c>
      <c r="M24" s="27">
        <f t="shared" si="1"/>
        <v>300</v>
      </c>
      <c r="N24" s="28"/>
      <c r="O24" s="623">
        <v>0.01</v>
      </c>
      <c r="P24" s="29">
        <f t="shared" si="4"/>
        <v>14.09</v>
      </c>
      <c r="Q24" s="30">
        <f t="shared" si="5"/>
        <v>13.388</v>
      </c>
      <c r="R24" s="28"/>
      <c r="S24" s="31">
        <f t="shared" si="11"/>
        <v>318.08</v>
      </c>
      <c r="T24" s="32"/>
      <c r="U24" s="33">
        <f t="shared" si="3"/>
        <v>300</v>
      </c>
      <c r="V24" s="34">
        <f t="shared" si="6"/>
        <v>13.388</v>
      </c>
      <c r="W24" s="34">
        <v>0.01</v>
      </c>
      <c r="X24" s="35">
        <f t="shared" si="7"/>
        <v>18.13</v>
      </c>
      <c r="Y24" s="36">
        <f t="shared" si="8"/>
        <v>17.225999999999999</v>
      </c>
      <c r="Z24" s="37">
        <f t="shared" si="9"/>
        <v>17.225999999999999</v>
      </c>
      <c r="AA24" s="1"/>
      <c r="AB24" s="1"/>
      <c r="AC24" s="1"/>
      <c r="AD24" s="1"/>
    </row>
    <row r="25" spans="1:30">
      <c r="A25" s="682" t="s">
        <v>54</v>
      </c>
      <c r="B25" s="687" t="s">
        <v>53</v>
      </c>
      <c r="C25" s="43"/>
      <c r="D25" s="43"/>
      <c r="E25" s="43"/>
      <c r="F25" s="44"/>
      <c r="G25" s="23">
        <v>7.02</v>
      </c>
      <c r="H25" s="42"/>
      <c r="I25" s="23">
        <v>9.0399999999999991</v>
      </c>
      <c r="J25" s="25">
        <v>300</v>
      </c>
      <c r="K25" s="25">
        <v>0.05</v>
      </c>
      <c r="L25" s="26">
        <f t="shared" si="10"/>
        <v>307.02</v>
      </c>
      <c r="M25" s="27">
        <f t="shared" si="1"/>
        <v>300</v>
      </c>
      <c r="N25" s="28"/>
      <c r="O25" s="623">
        <v>0.01</v>
      </c>
      <c r="P25" s="29">
        <f t="shared" si="4"/>
        <v>7.0699999999999994</v>
      </c>
      <c r="Q25" s="30">
        <f t="shared" si="5"/>
        <v>6.7189999999999994</v>
      </c>
      <c r="R25" s="28"/>
      <c r="S25" s="31">
        <f t="shared" si="11"/>
        <v>309.04000000000002</v>
      </c>
      <c r="T25" s="32"/>
      <c r="U25" s="33">
        <f t="shared" si="3"/>
        <v>300</v>
      </c>
      <c r="V25" s="34">
        <f t="shared" si="6"/>
        <v>6.7189999999999994</v>
      </c>
      <c r="W25" s="34">
        <v>0.01</v>
      </c>
      <c r="X25" s="35">
        <f t="shared" si="7"/>
        <v>9.09</v>
      </c>
      <c r="Y25" s="36">
        <f t="shared" si="8"/>
        <v>8.6379999999999999</v>
      </c>
      <c r="Z25" s="37">
        <f t="shared" si="9"/>
        <v>8.6379999999999999</v>
      </c>
      <c r="AA25" s="1"/>
      <c r="AB25" s="1"/>
      <c r="AC25" s="1"/>
      <c r="AD25" s="1"/>
    </row>
    <row r="26" spans="1:30">
      <c r="A26" s="38" t="s">
        <v>56</v>
      </c>
      <c r="B26" s="39" t="s">
        <v>55</v>
      </c>
      <c r="C26" s="40"/>
      <c r="D26" s="40"/>
      <c r="E26" s="40"/>
      <c r="F26" s="41"/>
      <c r="G26" s="23">
        <v>7.02</v>
      </c>
      <c r="H26" s="42"/>
      <c r="I26" s="23">
        <v>9.0399999999999991</v>
      </c>
      <c r="J26" s="25">
        <v>300</v>
      </c>
      <c r="K26" s="25">
        <v>0.05</v>
      </c>
      <c r="L26" s="26">
        <f t="shared" si="10"/>
        <v>307.02</v>
      </c>
      <c r="M26" s="27">
        <f t="shared" si="1"/>
        <v>300</v>
      </c>
      <c r="N26" s="28"/>
      <c r="O26" s="623">
        <v>0.01</v>
      </c>
      <c r="P26" s="29">
        <f t="shared" si="4"/>
        <v>7.0699999999999994</v>
      </c>
      <c r="Q26" s="30">
        <f t="shared" si="5"/>
        <v>6.7189999999999994</v>
      </c>
      <c r="R26" s="28"/>
      <c r="S26" s="31">
        <f t="shared" si="11"/>
        <v>309.04000000000002</v>
      </c>
      <c r="T26" s="32"/>
      <c r="U26" s="33">
        <f t="shared" si="3"/>
        <v>300</v>
      </c>
      <c r="V26" s="34">
        <f t="shared" si="6"/>
        <v>6.7189999999999994</v>
      </c>
      <c r="W26" s="34">
        <v>0.01</v>
      </c>
      <c r="X26" s="35">
        <f t="shared" si="7"/>
        <v>9.09</v>
      </c>
      <c r="Y26" s="36">
        <f t="shared" si="8"/>
        <v>8.6379999999999999</v>
      </c>
      <c r="Z26" s="37">
        <f t="shared" si="9"/>
        <v>8.6379999999999999</v>
      </c>
      <c r="AA26" s="1"/>
      <c r="AB26" s="1"/>
      <c r="AC26" s="1"/>
      <c r="AD26" s="1"/>
    </row>
    <row r="27" spans="1:30">
      <c r="A27" s="45" t="s">
        <v>548</v>
      </c>
      <c r="B27" s="39" t="s">
        <v>57</v>
      </c>
      <c r="C27" s="40"/>
      <c r="D27" s="40"/>
      <c r="E27" s="40"/>
      <c r="F27" s="41"/>
      <c r="G27" s="23">
        <v>7.02</v>
      </c>
      <c r="H27" s="42"/>
      <c r="I27" s="23">
        <v>9.0399999999999991</v>
      </c>
      <c r="J27" s="25">
        <v>300</v>
      </c>
      <c r="K27" s="25">
        <v>0.05</v>
      </c>
      <c r="L27" s="26">
        <f t="shared" si="10"/>
        <v>307.02</v>
      </c>
      <c r="M27" s="27">
        <f t="shared" si="1"/>
        <v>300</v>
      </c>
      <c r="N27" s="28"/>
      <c r="O27" s="623">
        <v>0.01</v>
      </c>
      <c r="P27" s="29">
        <f t="shared" si="4"/>
        <v>7.0699999999999994</v>
      </c>
      <c r="Q27" s="30">
        <f t="shared" si="5"/>
        <v>6.7189999999999994</v>
      </c>
      <c r="R27" s="28"/>
      <c r="S27" s="31">
        <f t="shared" si="11"/>
        <v>309.04000000000002</v>
      </c>
      <c r="T27" s="32"/>
      <c r="U27" s="33">
        <f t="shared" si="3"/>
        <v>300</v>
      </c>
      <c r="V27" s="34">
        <f t="shared" si="6"/>
        <v>6.7189999999999994</v>
      </c>
      <c r="W27" s="34">
        <v>0.01</v>
      </c>
      <c r="X27" s="35">
        <f t="shared" si="7"/>
        <v>9.09</v>
      </c>
      <c r="Y27" s="36">
        <f t="shared" si="8"/>
        <v>8.6379999999999999</v>
      </c>
      <c r="Z27" s="37">
        <f t="shared" si="9"/>
        <v>8.6379999999999999</v>
      </c>
      <c r="AA27" s="1"/>
      <c r="AB27" s="1"/>
      <c r="AC27" s="1"/>
      <c r="AD27" s="1"/>
    </row>
    <row r="28" spans="1:30">
      <c r="A28" s="682">
        <v>23</v>
      </c>
      <c r="B28" s="46" t="s">
        <v>58</v>
      </c>
      <c r="C28" s="47"/>
      <c r="D28" s="47"/>
      <c r="E28" s="47"/>
      <c r="F28" s="47"/>
      <c r="G28" s="23">
        <v>10.53</v>
      </c>
      <c r="H28" s="48"/>
      <c r="I28" s="23">
        <v>13.56</v>
      </c>
      <c r="J28" s="25"/>
      <c r="K28" s="25">
        <v>1.21</v>
      </c>
      <c r="L28" s="26"/>
      <c r="M28" s="27"/>
      <c r="N28" s="28"/>
      <c r="O28" s="623"/>
      <c r="P28" s="29">
        <f t="shared" si="4"/>
        <v>11.739999999999998</v>
      </c>
      <c r="Q28" s="30">
        <f t="shared" si="5"/>
        <v>11.2135</v>
      </c>
      <c r="R28" s="28"/>
      <c r="S28" s="31"/>
      <c r="T28" s="32"/>
      <c r="U28" s="33"/>
      <c r="V28" s="34">
        <f t="shared" si="6"/>
        <v>11.2135</v>
      </c>
      <c r="W28" s="34"/>
      <c r="X28" s="35">
        <f t="shared" si="7"/>
        <v>14.77</v>
      </c>
      <c r="Y28" s="36">
        <f t="shared" si="8"/>
        <v>14.091999999999999</v>
      </c>
      <c r="Z28" s="37">
        <f t="shared" si="9"/>
        <v>14.091999999999999</v>
      </c>
      <c r="AA28" s="1"/>
      <c r="AB28" s="1"/>
      <c r="AC28" s="1"/>
      <c r="AD28" s="1"/>
    </row>
    <row r="29" spans="1:30">
      <c r="A29" s="49" t="s">
        <v>61</v>
      </c>
      <c r="B29" s="50" t="s">
        <v>59</v>
      </c>
      <c r="C29" s="51"/>
      <c r="D29" s="51"/>
      <c r="E29" s="51"/>
      <c r="F29" s="51"/>
      <c r="G29" s="23">
        <v>7.24</v>
      </c>
      <c r="H29" s="624"/>
      <c r="I29" s="23">
        <v>9.0399999999999991</v>
      </c>
      <c r="J29" s="52">
        <v>100</v>
      </c>
      <c r="K29" s="25">
        <v>0.25</v>
      </c>
      <c r="L29" s="26">
        <f t="shared" si="10"/>
        <v>107.24</v>
      </c>
      <c r="M29" s="27">
        <f t="shared" si="1"/>
        <v>100</v>
      </c>
      <c r="N29" s="28"/>
      <c r="O29" s="623">
        <v>0.04</v>
      </c>
      <c r="P29" s="29">
        <f>SUM(G29+K29)</f>
        <v>7.49</v>
      </c>
      <c r="Q29" s="30">
        <f t="shared" si="5"/>
        <v>7.1280000000000001</v>
      </c>
      <c r="R29" s="28"/>
      <c r="S29" s="31">
        <f t="shared" si="11"/>
        <v>109.03999999999999</v>
      </c>
      <c r="T29" s="32"/>
      <c r="U29" s="33">
        <f t="shared" si="3"/>
        <v>100</v>
      </c>
      <c r="V29" s="34">
        <f t="shared" si="6"/>
        <v>7.1280000000000001</v>
      </c>
      <c r="W29" s="34">
        <v>0.04</v>
      </c>
      <c r="X29" s="35">
        <f t="shared" si="7"/>
        <v>9.2899999999999991</v>
      </c>
      <c r="Y29" s="36">
        <f t="shared" si="8"/>
        <v>8.8379999999999992</v>
      </c>
      <c r="Z29" s="37">
        <f t="shared" si="9"/>
        <v>8.8379999999999992</v>
      </c>
      <c r="AA29" s="1"/>
      <c r="AB29" s="1"/>
      <c r="AC29" s="1"/>
      <c r="AD29" s="1"/>
    </row>
    <row r="30" spans="1:30">
      <c r="A30" s="49" t="s">
        <v>63</v>
      </c>
      <c r="B30" s="50" t="s">
        <v>60</v>
      </c>
      <c r="C30" s="51"/>
      <c r="D30" s="51"/>
      <c r="E30" s="51"/>
      <c r="F30" s="51"/>
      <c r="G30" s="23">
        <v>10.86</v>
      </c>
      <c r="H30" s="624"/>
      <c r="I30" s="23">
        <v>13.56</v>
      </c>
      <c r="J30" s="52">
        <v>100</v>
      </c>
      <c r="K30" s="25">
        <v>0.25</v>
      </c>
      <c r="L30" s="26">
        <f t="shared" si="10"/>
        <v>110.86</v>
      </c>
      <c r="M30" s="27">
        <f t="shared" si="1"/>
        <v>100</v>
      </c>
      <c r="N30" s="28"/>
      <c r="O30" s="623">
        <v>0.04</v>
      </c>
      <c r="P30" s="29">
        <f>SUM(G30+K30)</f>
        <v>11.11</v>
      </c>
      <c r="Q30" s="30">
        <f t="shared" si="5"/>
        <v>10.567</v>
      </c>
      <c r="R30" s="28"/>
      <c r="S30" s="31">
        <f t="shared" si="11"/>
        <v>113.56</v>
      </c>
      <c r="T30" s="32"/>
      <c r="U30" s="33">
        <f t="shared" si="3"/>
        <v>100</v>
      </c>
      <c r="V30" s="34">
        <f t="shared" si="6"/>
        <v>10.567</v>
      </c>
      <c r="W30" s="623">
        <v>0.04</v>
      </c>
      <c r="X30" s="35">
        <f t="shared" si="7"/>
        <v>13.81</v>
      </c>
      <c r="Y30" s="36">
        <f t="shared" si="8"/>
        <v>13.132</v>
      </c>
      <c r="Z30" s="37">
        <f t="shared" si="9"/>
        <v>13.132</v>
      </c>
      <c r="AA30" s="1"/>
      <c r="AB30" s="1"/>
      <c r="AC30" s="1"/>
      <c r="AD30" s="1"/>
    </row>
    <row r="31" spans="1:30">
      <c r="A31" s="49" t="s">
        <v>65</v>
      </c>
      <c r="B31" s="50" t="s">
        <v>62</v>
      </c>
      <c r="C31" s="51"/>
      <c r="D31" s="51"/>
      <c r="E31" s="51"/>
      <c r="F31" s="51"/>
      <c r="G31" s="23">
        <v>7.24</v>
      </c>
      <c r="H31" s="624"/>
      <c r="I31" s="23">
        <v>9.0399999999999991</v>
      </c>
      <c r="J31" s="52">
        <v>100</v>
      </c>
      <c r="K31" s="25">
        <v>0.25</v>
      </c>
      <c r="L31" s="26">
        <f t="shared" si="10"/>
        <v>107.24</v>
      </c>
      <c r="M31" s="27">
        <f t="shared" si="1"/>
        <v>100</v>
      </c>
      <c r="N31" s="28"/>
      <c r="O31" s="623">
        <v>0.04</v>
      </c>
      <c r="P31" s="29">
        <f t="shared" ref="P31:P66" si="12">SUM(G31+K31)</f>
        <v>7.49</v>
      </c>
      <c r="Q31" s="30">
        <f t="shared" si="5"/>
        <v>7.1280000000000001</v>
      </c>
      <c r="R31" s="28"/>
      <c r="S31" s="31">
        <f t="shared" si="11"/>
        <v>109.03999999999999</v>
      </c>
      <c r="T31" s="32"/>
      <c r="U31" s="33">
        <f t="shared" si="3"/>
        <v>100</v>
      </c>
      <c r="V31" s="34">
        <f t="shared" si="6"/>
        <v>7.1280000000000001</v>
      </c>
      <c r="W31" s="623">
        <v>0.04</v>
      </c>
      <c r="X31" s="35">
        <f t="shared" si="7"/>
        <v>9.2899999999999991</v>
      </c>
      <c r="Y31" s="36">
        <f t="shared" si="8"/>
        <v>8.8379999999999992</v>
      </c>
      <c r="Z31" s="37">
        <f t="shared" si="9"/>
        <v>8.8379999999999992</v>
      </c>
      <c r="AA31" s="1"/>
      <c r="AB31" s="1"/>
      <c r="AC31" s="1"/>
      <c r="AD31" s="1"/>
    </row>
    <row r="32" spans="1:30">
      <c r="A32" s="49" t="s">
        <v>67</v>
      </c>
      <c r="B32" s="50" t="s">
        <v>64</v>
      </c>
      <c r="C32" s="51"/>
      <c r="D32" s="51"/>
      <c r="E32" s="51"/>
      <c r="F32" s="51"/>
      <c r="G32" s="23">
        <v>7.24</v>
      </c>
      <c r="H32" s="624"/>
      <c r="I32" s="23">
        <v>9.0399999999999991</v>
      </c>
      <c r="J32" s="52">
        <v>100</v>
      </c>
      <c r="K32" s="25">
        <v>0.25</v>
      </c>
      <c r="L32" s="26">
        <f t="shared" si="10"/>
        <v>107.24</v>
      </c>
      <c r="M32" s="27">
        <f t="shared" si="1"/>
        <v>100</v>
      </c>
      <c r="N32" s="28"/>
      <c r="O32" s="623">
        <v>0.04</v>
      </c>
      <c r="P32" s="29">
        <f t="shared" si="12"/>
        <v>7.49</v>
      </c>
      <c r="Q32" s="30">
        <f t="shared" si="5"/>
        <v>7.1280000000000001</v>
      </c>
      <c r="R32" s="28"/>
      <c r="S32" s="31">
        <f t="shared" si="11"/>
        <v>109.03999999999999</v>
      </c>
      <c r="T32" s="32"/>
      <c r="U32" s="33">
        <f t="shared" si="3"/>
        <v>100</v>
      </c>
      <c r="V32" s="34">
        <f t="shared" si="6"/>
        <v>7.1280000000000001</v>
      </c>
      <c r="W32" s="623">
        <v>0.04</v>
      </c>
      <c r="X32" s="35">
        <f t="shared" si="7"/>
        <v>9.2899999999999991</v>
      </c>
      <c r="Y32" s="36">
        <f t="shared" si="8"/>
        <v>8.8379999999999992</v>
      </c>
      <c r="Z32" s="37">
        <f t="shared" si="9"/>
        <v>8.8379999999999992</v>
      </c>
      <c r="AA32" s="1"/>
      <c r="AB32" s="1"/>
      <c r="AC32" s="1"/>
      <c r="AD32" s="1"/>
    </row>
    <row r="33" spans="1:30">
      <c r="A33" s="49" t="s">
        <v>69</v>
      </c>
      <c r="B33" s="50" t="s">
        <v>66</v>
      </c>
      <c r="C33" s="51"/>
      <c r="D33" s="51"/>
      <c r="E33" s="51"/>
      <c r="F33" s="51"/>
      <c r="G33" s="23">
        <v>10.86</v>
      </c>
      <c r="H33" s="624"/>
      <c r="I33" s="23">
        <v>13.56</v>
      </c>
      <c r="J33" s="52">
        <v>100</v>
      </c>
      <c r="K33" s="25">
        <v>0.25</v>
      </c>
      <c r="L33" s="26">
        <f t="shared" si="10"/>
        <v>110.86</v>
      </c>
      <c r="M33" s="27">
        <f t="shared" si="1"/>
        <v>100</v>
      </c>
      <c r="N33" s="28"/>
      <c r="O33" s="623">
        <v>0.04</v>
      </c>
      <c r="P33" s="29">
        <f t="shared" si="12"/>
        <v>11.11</v>
      </c>
      <c r="Q33" s="30">
        <f t="shared" si="5"/>
        <v>10.567</v>
      </c>
      <c r="R33" s="28"/>
      <c r="S33" s="31">
        <f t="shared" si="11"/>
        <v>113.56</v>
      </c>
      <c r="T33" s="32"/>
      <c r="U33" s="33">
        <f t="shared" si="3"/>
        <v>100</v>
      </c>
      <c r="V33" s="34">
        <f t="shared" si="6"/>
        <v>10.567</v>
      </c>
      <c r="W33" s="623">
        <v>0.04</v>
      </c>
      <c r="X33" s="35">
        <f t="shared" si="7"/>
        <v>13.81</v>
      </c>
      <c r="Y33" s="36">
        <f t="shared" si="8"/>
        <v>13.132</v>
      </c>
      <c r="Z33" s="37">
        <f t="shared" si="9"/>
        <v>13.132</v>
      </c>
      <c r="AA33" s="1"/>
      <c r="AB33" s="1"/>
      <c r="AC33" s="1"/>
      <c r="AD33" s="1"/>
    </row>
    <row r="34" spans="1:30">
      <c r="A34" s="49" t="s">
        <v>71</v>
      </c>
      <c r="B34" s="50" t="s">
        <v>68</v>
      </c>
      <c r="C34" s="51"/>
      <c r="D34" s="51"/>
      <c r="E34" s="51"/>
      <c r="F34" s="51"/>
      <c r="G34" s="23">
        <v>7.24</v>
      </c>
      <c r="H34" s="624"/>
      <c r="I34" s="23">
        <v>9.0399999999999991</v>
      </c>
      <c r="J34" s="52">
        <v>100</v>
      </c>
      <c r="K34" s="25">
        <v>0.25</v>
      </c>
      <c r="L34" s="26">
        <f t="shared" si="10"/>
        <v>107.24</v>
      </c>
      <c r="M34" s="27">
        <f t="shared" si="1"/>
        <v>100</v>
      </c>
      <c r="N34" s="28"/>
      <c r="O34" s="623">
        <v>0.04</v>
      </c>
      <c r="P34" s="29">
        <f t="shared" si="12"/>
        <v>7.49</v>
      </c>
      <c r="Q34" s="30">
        <f t="shared" si="5"/>
        <v>7.1280000000000001</v>
      </c>
      <c r="R34" s="28"/>
      <c r="S34" s="31">
        <f t="shared" si="11"/>
        <v>109.03999999999999</v>
      </c>
      <c r="T34" s="32"/>
      <c r="U34" s="33">
        <f t="shared" si="3"/>
        <v>100</v>
      </c>
      <c r="V34" s="34">
        <f t="shared" si="6"/>
        <v>7.1280000000000001</v>
      </c>
      <c r="W34" s="623">
        <v>0.04</v>
      </c>
      <c r="X34" s="35">
        <f t="shared" si="7"/>
        <v>9.2899999999999991</v>
      </c>
      <c r="Y34" s="36">
        <f t="shared" si="8"/>
        <v>8.8379999999999992</v>
      </c>
      <c r="Z34" s="37">
        <f t="shared" si="9"/>
        <v>8.8379999999999992</v>
      </c>
      <c r="AA34" s="1"/>
      <c r="AB34" s="1"/>
      <c r="AC34" s="1"/>
      <c r="AD34" s="1"/>
    </row>
    <row r="35" spans="1:30">
      <c r="A35" s="49" t="s">
        <v>73</v>
      </c>
      <c r="B35" s="50" t="s">
        <v>70</v>
      </c>
      <c r="C35" s="51"/>
      <c r="D35" s="51"/>
      <c r="E35" s="51"/>
      <c r="F35" s="51"/>
      <c r="G35" s="23">
        <v>10.86</v>
      </c>
      <c r="H35" s="624"/>
      <c r="I35" s="23">
        <v>13.56</v>
      </c>
      <c r="J35" s="52">
        <v>100</v>
      </c>
      <c r="K35" s="25">
        <v>0.25</v>
      </c>
      <c r="L35" s="26">
        <f t="shared" si="10"/>
        <v>110.86</v>
      </c>
      <c r="M35" s="27">
        <f t="shared" si="1"/>
        <v>100</v>
      </c>
      <c r="N35" s="28"/>
      <c r="O35" s="623">
        <v>0.04</v>
      </c>
      <c r="P35" s="29">
        <f t="shared" si="12"/>
        <v>11.11</v>
      </c>
      <c r="Q35" s="30">
        <f t="shared" si="5"/>
        <v>10.567</v>
      </c>
      <c r="R35" s="28"/>
      <c r="S35" s="31">
        <f t="shared" si="11"/>
        <v>113.56</v>
      </c>
      <c r="T35" s="32"/>
      <c r="U35" s="33">
        <f t="shared" si="3"/>
        <v>100</v>
      </c>
      <c r="V35" s="34">
        <f t="shared" si="6"/>
        <v>10.567</v>
      </c>
      <c r="W35" s="623">
        <v>0.04</v>
      </c>
      <c r="X35" s="35">
        <f t="shared" si="7"/>
        <v>13.81</v>
      </c>
      <c r="Y35" s="36">
        <f t="shared" si="8"/>
        <v>13.132</v>
      </c>
      <c r="Z35" s="37">
        <f t="shared" si="9"/>
        <v>13.132</v>
      </c>
      <c r="AA35" s="1"/>
      <c r="AB35" s="1"/>
      <c r="AC35" s="1"/>
      <c r="AD35" s="1"/>
    </row>
    <row r="36" spans="1:30">
      <c r="A36" s="49" t="s">
        <v>75</v>
      </c>
      <c r="B36" s="50" t="s">
        <v>72</v>
      </c>
      <c r="C36" s="51"/>
      <c r="D36" s="51"/>
      <c r="E36" s="51"/>
      <c r="F36" s="51"/>
      <c r="G36" s="23">
        <v>10.86</v>
      </c>
      <c r="H36" s="624"/>
      <c r="I36" s="23">
        <v>13.56</v>
      </c>
      <c r="J36" s="52">
        <v>100</v>
      </c>
      <c r="K36" s="25">
        <v>0.25</v>
      </c>
      <c r="L36" s="26">
        <f t="shared" si="10"/>
        <v>110.86</v>
      </c>
      <c r="M36" s="27">
        <f t="shared" si="1"/>
        <v>100</v>
      </c>
      <c r="N36" s="28"/>
      <c r="O36" s="623">
        <v>0.04</v>
      </c>
      <c r="P36" s="29">
        <f t="shared" si="12"/>
        <v>11.11</v>
      </c>
      <c r="Q36" s="30">
        <f t="shared" si="5"/>
        <v>10.567</v>
      </c>
      <c r="R36" s="28"/>
      <c r="S36" s="31">
        <f t="shared" si="11"/>
        <v>113.56</v>
      </c>
      <c r="T36" s="32"/>
      <c r="U36" s="33">
        <f t="shared" si="3"/>
        <v>100</v>
      </c>
      <c r="V36" s="34">
        <f t="shared" si="6"/>
        <v>10.567</v>
      </c>
      <c r="W36" s="623">
        <v>0.04</v>
      </c>
      <c r="X36" s="35">
        <f t="shared" si="7"/>
        <v>13.81</v>
      </c>
      <c r="Y36" s="36">
        <f t="shared" si="8"/>
        <v>13.132</v>
      </c>
      <c r="Z36" s="37">
        <f t="shared" si="9"/>
        <v>13.132</v>
      </c>
      <c r="AA36" s="1"/>
      <c r="AB36" s="1"/>
      <c r="AC36" s="1"/>
      <c r="AD36" s="1"/>
    </row>
    <row r="37" spans="1:30">
      <c r="A37" s="49" t="s">
        <v>77</v>
      </c>
      <c r="B37" s="50" t="s">
        <v>74</v>
      </c>
      <c r="C37" s="51"/>
      <c r="D37" s="51"/>
      <c r="E37" s="51"/>
      <c r="F37" s="51"/>
      <c r="G37" s="23">
        <v>7.24</v>
      </c>
      <c r="H37" s="624"/>
      <c r="I37" s="23">
        <v>9.0399999999999991</v>
      </c>
      <c r="J37" s="52">
        <v>3200</v>
      </c>
      <c r="K37" s="25">
        <v>0.53</v>
      </c>
      <c r="L37" s="26">
        <f t="shared" si="10"/>
        <v>3207.24</v>
      </c>
      <c r="M37" s="27">
        <f t="shared" si="1"/>
        <v>3200</v>
      </c>
      <c r="N37" s="28"/>
      <c r="O37" s="623">
        <v>0.09</v>
      </c>
      <c r="P37" s="29">
        <f t="shared" si="12"/>
        <v>7.7700000000000005</v>
      </c>
      <c r="Q37" s="30">
        <f t="shared" si="5"/>
        <v>7.4080000000000004</v>
      </c>
      <c r="R37" s="28"/>
      <c r="S37" s="31">
        <f t="shared" si="11"/>
        <v>3209.04</v>
      </c>
      <c r="T37" s="32"/>
      <c r="U37" s="33">
        <f t="shared" si="3"/>
        <v>3200</v>
      </c>
      <c r="V37" s="34">
        <f t="shared" si="6"/>
        <v>7.4080000000000004</v>
      </c>
      <c r="W37" s="623">
        <v>0.09</v>
      </c>
      <c r="X37" s="35">
        <f t="shared" si="7"/>
        <v>9.5699999999999985</v>
      </c>
      <c r="Y37" s="36">
        <f t="shared" si="8"/>
        <v>9.1179999999999986</v>
      </c>
      <c r="Z37" s="37">
        <f t="shared" si="9"/>
        <v>9.1179999999999986</v>
      </c>
      <c r="AA37" s="1"/>
      <c r="AB37" s="1"/>
      <c r="AC37" s="1"/>
      <c r="AD37" s="1"/>
    </row>
    <row r="38" spans="1:30">
      <c r="A38" s="49" t="s">
        <v>79</v>
      </c>
      <c r="B38" s="50" t="s">
        <v>76</v>
      </c>
      <c r="C38" s="51"/>
      <c r="D38" s="51"/>
      <c r="E38" s="51"/>
      <c r="F38" s="51"/>
      <c r="G38" s="23">
        <v>10.86</v>
      </c>
      <c r="H38" s="624"/>
      <c r="I38" s="23">
        <v>13.56</v>
      </c>
      <c r="J38" s="52">
        <v>100</v>
      </c>
      <c r="K38" s="25">
        <v>0.25</v>
      </c>
      <c r="L38" s="26">
        <f t="shared" si="10"/>
        <v>110.86</v>
      </c>
      <c r="M38" s="27">
        <f t="shared" si="1"/>
        <v>100</v>
      </c>
      <c r="N38" s="28"/>
      <c r="O38" s="623">
        <v>0.04</v>
      </c>
      <c r="P38" s="29">
        <f t="shared" si="12"/>
        <v>11.11</v>
      </c>
      <c r="Q38" s="30">
        <f t="shared" si="5"/>
        <v>10.567</v>
      </c>
      <c r="R38" s="28"/>
      <c r="S38" s="31">
        <f t="shared" si="11"/>
        <v>113.56</v>
      </c>
      <c r="T38" s="32"/>
      <c r="U38" s="33">
        <f t="shared" si="3"/>
        <v>100</v>
      </c>
      <c r="V38" s="34">
        <f t="shared" si="6"/>
        <v>10.567</v>
      </c>
      <c r="W38" s="623">
        <v>0.04</v>
      </c>
      <c r="X38" s="35">
        <f t="shared" si="7"/>
        <v>13.81</v>
      </c>
      <c r="Y38" s="36">
        <f t="shared" si="8"/>
        <v>13.132</v>
      </c>
      <c r="Z38" s="37">
        <f t="shared" si="9"/>
        <v>13.132</v>
      </c>
      <c r="AA38" s="1"/>
      <c r="AB38" s="1"/>
      <c r="AC38" s="1"/>
      <c r="AD38" s="1"/>
    </row>
    <row r="39" spans="1:30">
      <c r="A39" s="49" t="s">
        <v>81</v>
      </c>
      <c r="B39" s="50" t="s">
        <v>78</v>
      </c>
      <c r="C39" s="51"/>
      <c r="D39" s="51"/>
      <c r="E39" s="51"/>
      <c r="F39" s="51"/>
      <c r="G39" s="23">
        <v>7.24</v>
      </c>
      <c r="H39" s="624"/>
      <c r="I39" s="23">
        <v>9.0399999999999991</v>
      </c>
      <c r="J39" s="52">
        <v>100</v>
      </c>
      <c r="K39" s="25">
        <v>0.25</v>
      </c>
      <c r="L39" s="26">
        <f t="shared" si="10"/>
        <v>107.24</v>
      </c>
      <c r="M39" s="27">
        <f t="shared" si="1"/>
        <v>100</v>
      </c>
      <c r="N39" s="28"/>
      <c r="O39" s="623">
        <v>0.04</v>
      </c>
      <c r="P39" s="29">
        <f t="shared" si="12"/>
        <v>7.49</v>
      </c>
      <c r="Q39" s="30">
        <f t="shared" si="5"/>
        <v>7.1280000000000001</v>
      </c>
      <c r="R39" s="28"/>
      <c r="S39" s="31">
        <f t="shared" si="11"/>
        <v>109.03999999999999</v>
      </c>
      <c r="T39" s="32"/>
      <c r="U39" s="33">
        <f t="shared" si="3"/>
        <v>100</v>
      </c>
      <c r="V39" s="34">
        <f t="shared" si="6"/>
        <v>7.1280000000000001</v>
      </c>
      <c r="W39" s="623">
        <v>0.04</v>
      </c>
      <c r="X39" s="35">
        <f t="shared" si="7"/>
        <v>9.2899999999999991</v>
      </c>
      <c r="Y39" s="36">
        <f t="shared" si="8"/>
        <v>8.8379999999999992</v>
      </c>
      <c r="Z39" s="37">
        <f t="shared" si="9"/>
        <v>8.8379999999999992</v>
      </c>
      <c r="AA39" s="1"/>
      <c r="AB39" s="1"/>
      <c r="AC39" s="1"/>
      <c r="AD39" s="1"/>
    </row>
    <row r="40" spans="1:30">
      <c r="A40" s="53" t="s">
        <v>83</v>
      </c>
      <c r="B40" s="51" t="s">
        <v>80</v>
      </c>
      <c r="C40" s="51"/>
      <c r="D40" s="51"/>
      <c r="E40" s="51"/>
      <c r="F40" s="51"/>
      <c r="G40" s="23">
        <v>7.24</v>
      </c>
      <c r="H40" s="624"/>
      <c r="I40" s="23">
        <v>9.0399999999999991</v>
      </c>
      <c r="J40" s="52">
        <v>100</v>
      </c>
      <c r="K40" s="25">
        <v>0.25</v>
      </c>
      <c r="L40" s="26">
        <f t="shared" si="10"/>
        <v>107.24</v>
      </c>
      <c r="M40" s="27">
        <f t="shared" si="1"/>
        <v>100</v>
      </c>
      <c r="N40" s="28"/>
      <c r="O40" s="623">
        <v>0.04</v>
      </c>
      <c r="P40" s="29">
        <f t="shared" si="12"/>
        <v>7.49</v>
      </c>
      <c r="Q40" s="30">
        <f t="shared" si="5"/>
        <v>7.1280000000000001</v>
      </c>
      <c r="R40" s="28"/>
      <c r="S40" s="31">
        <f t="shared" si="11"/>
        <v>109.03999999999999</v>
      </c>
      <c r="T40" s="32"/>
      <c r="U40" s="33">
        <f t="shared" si="3"/>
        <v>100</v>
      </c>
      <c r="V40" s="34">
        <f t="shared" si="6"/>
        <v>7.1280000000000001</v>
      </c>
      <c r="W40" s="623">
        <v>0.04</v>
      </c>
      <c r="X40" s="35">
        <f t="shared" si="7"/>
        <v>9.2899999999999991</v>
      </c>
      <c r="Y40" s="36">
        <f t="shared" si="8"/>
        <v>8.8379999999999992</v>
      </c>
      <c r="Z40" s="37">
        <f t="shared" si="9"/>
        <v>8.8379999999999992</v>
      </c>
      <c r="AA40" s="1"/>
      <c r="AB40" s="1"/>
      <c r="AC40" s="1"/>
      <c r="AD40" s="1"/>
    </row>
    <row r="41" spans="1:30">
      <c r="A41" s="53" t="s">
        <v>85</v>
      </c>
      <c r="B41" s="51" t="s">
        <v>82</v>
      </c>
      <c r="C41" s="51"/>
      <c r="D41" s="51"/>
      <c r="E41" s="51"/>
      <c r="F41" s="51"/>
      <c r="G41" s="23">
        <v>10.86</v>
      </c>
      <c r="H41" s="624"/>
      <c r="I41" s="23">
        <v>13.56</v>
      </c>
      <c r="J41" s="52">
        <v>100</v>
      </c>
      <c r="K41" s="25">
        <v>0.25</v>
      </c>
      <c r="L41" s="26">
        <f t="shared" si="10"/>
        <v>110.86</v>
      </c>
      <c r="M41" s="27">
        <f t="shared" si="1"/>
        <v>100</v>
      </c>
      <c r="N41" s="28"/>
      <c r="O41" s="623">
        <v>0.04</v>
      </c>
      <c r="P41" s="29">
        <f t="shared" si="12"/>
        <v>11.11</v>
      </c>
      <c r="Q41" s="30">
        <f t="shared" si="5"/>
        <v>10.567</v>
      </c>
      <c r="R41" s="28"/>
      <c r="S41" s="31">
        <f t="shared" si="11"/>
        <v>113.56</v>
      </c>
      <c r="T41" s="32"/>
      <c r="U41" s="33">
        <f t="shared" si="3"/>
        <v>100</v>
      </c>
      <c r="V41" s="34">
        <f t="shared" si="6"/>
        <v>10.567</v>
      </c>
      <c r="W41" s="623">
        <v>0.04</v>
      </c>
      <c r="X41" s="35">
        <f t="shared" si="7"/>
        <v>13.81</v>
      </c>
      <c r="Y41" s="36">
        <f t="shared" si="8"/>
        <v>13.132</v>
      </c>
      <c r="Z41" s="37">
        <f t="shared" si="9"/>
        <v>13.132</v>
      </c>
      <c r="AA41" s="1"/>
      <c r="AB41" s="1"/>
      <c r="AC41" s="1"/>
      <c r="AD41" s="1"/>
    </row>
    <row r="42" spans="1:30">
      <c r="A42" s="53" t="s">
        <v>484</v>
      </c>
      <c r="B42" s="51" t="s">
        <v>84</v>
      </c>
      <c r="C42" s="51"/>
      <c r="D42" s="51"/>
      <c r="E42" s="51"/>
      <c r="F42" s="51"/>
      <c r="G42" s="23">
        <v>7.24</v>
      </c>
      <c r="H42" s="624"/>
      <c r="I42" s="23">
        <v>9.0399999999999991</v>
      </c>
      <c r="J42" s="52">
        <v>3200</v>
      </c>
      <c r="K42" s="25">
        <v>0.53</v>
      </c>
      <c r="L42" s="26">
        <f t="shared" si="10"/>
        <v>3207.24</v>
      </c>
      <c r="M42" s="27">
        <f t="shared" si="1"/>
        <v>3200</v>
      </c>
      <c r="N42" s="28"/>
      <c r="O42" s="623">
        <v>0.09</v>
      </c>
      <c r="P42" s="29">
        <f t="shared" si="12"/>
        <v>7.7700000000000005</v>
      </c>
      <c r="Q42" s="30">
        <f t="shared" si="5"/>
        <v>7.4080000000000004</v>
      </c>
      <c r="R42" s="28"/>
      <c r="S42" s="31">
        <f t="shared" si="11"/>
        <v>3209.04</v>
      </c>
      <c r="T42" s="32"/>
      <c r="U42" s="33">
        <f t="shared" si="3"/>
        <v>3200</v>
      </c>
      <c r="V42" s="34">
        <f t="shared" si="6"/>
        <v>7.4080000000000004</v>
      </c>
      <c r="W42" s="623">
        <v>0.09</v>
      </c>
      <c r="X42" s="35">
        <f t="shared" si="7"/>
        <v>9.5699999999999985</v>
      </c>
      <c r="Y42" s="36">
        <f t="shared" si="8"/>
        <v>9.1179999999999986</v>
      </c>
      <c r="Z42" s="37">
        <f t="shared" si="9"/>
        <v>9.1179999999999986</v>
      </c>
      <c r="AA42" s="1"/>
      <c r="AB42" s="1"/>
      <c r="AC42" s="1"/>
      <c r="AD42" s="1"/>
    </row>
    <row r="43" spans="1:30">
      <c r="A43" s="45" t="s">
        <v>549</v>
      </c>
      <c r="B43" s="54" t="s">
        <v>86</v>
      </c>
      <c r="C43" s="55"/>
      <c r="D43" s="55"/>
      <c r="E43" s="55"/>
      <c r="F43" s="55"/>
      <c r="G43" s="23">
        <v>10.86</v>
      </c>
      <c r="H43" s="56"/>
      <c r="I43" s="23">
        <v>13.56</v>
      </c>
      <c r="J43" s="52">
        <v>3200</v>
      </c>
      <c r="K43" s="25">
        <v>0.53</v>
      </c>
      <c r="L43" s="26">
        <f t="shared" si="10"/>
        <v>3210.86</v>
      </c>
      <c r="M43" s="27">
        <f t="shared" si="1"/>
        <v>3200</v>
      </c>
      <c r="N43" s="28"/>
      <c r="O43" s="623">
        <v>0.09</v>
      </c>
      <c r="P43" s="29">
        <f t="shared" si="12"/>
        <v>11.389999999999999</v>
      </c>
      <c r="Q43" s="30">
        <f t="shared" si="5"/>
        <v>10.847</v>
      </c>
      <c r="R43" s="28"/>
      <c r="S43" s="31">
        <f t="shared" si="11"/>
        <v>3213.56</v>
      </c>
      <c r="T43" s="32"/>
      <c r="U43" s="33">
        <f t="shared" si="3"/>
        <v>3200</v>
      </c>
      <c r="V43" s="34">
        <f t="shared" si="6"/>
        <v>10.847</v>
      </c>
      <c r="W43" s="623">
        <v>0.09</v>
      </c>
      <c r="X43" s="35">
        <f>SUM(I43+K43)</f>
        <v>14.09</v>
      </c>
      <c r="Y43" s="36">
        <f t="shared" si="8"/>
        <v>13.411999999999999</v>
      </c>
      <c r="Z43" s="37">
        <f t="shared" si="9"/>
        <v>13.411999999999999</v>
      </c>
      <c r="AA43" s="1"/>
      <c r="AB43" s="1"/>
      <c r="AC43" s="1"/>
      <c r="AD43" s="1"/>
    </row>
    <row r="44" spans="1:30">
      <c r="A44" s="57"/>
      <c r="B44" s="824" t="s">
        <v>87</v>
      </c>
      <c r="C44" s="824"/>
      <c r="D44" s="824"/>
      <c r="E44" s="824"/>
      <c r="F44" s="824"/>
      <c r="G44" s="824"/>
      <c r="H44" s="824"/>
      <c r="I44" s="824"/>
      <c r="J44" s="824"/>
      <c r="K44" s="824"/>
      <c r="L44" s="824"/>
      <c r="M44" s="824"/>
      <c r="N44" s="824"/>
      <c r="O44" s="824"/>
      <c r="P44" s="824"/>
      <c r="Q44" s="824"/>
      <c r="R44" s="824"/>
      <c r="S44" s="824"/>
      <c r="T44" s="824"/>
      <c r="U44" s="824"/>
      <c r="V44" s="824"/>
      <c r="W44" s="824"/>
      <c r="X44" s="824"/>
      <c r="Y44" s="825"/>
      <c r="Z44" s="58"/>
      <c r="AA44" s="1"/>
      <c r="AB44" s="1"/>
      <c r="AC44" s="1"/>
      <c r="AD44" s="1"/>
    </row>
    <row r="45" spans="1:30">
      <c r="A45" s="45"/>
      <c r="B45" s="625" t="s">
        <v>88</v>
      </c>
      <c r="C45" s="625"/>
      <c r="D45" s="625"/>
      <c r="E45" s="625"/>
      <c r="F45" s="626"/>
      <c r="G45" s="23"/>
      <c r="H45" s="59"/>
      <c r="I45" s="23"/>
      <c r="J45" s="60"/>
      <c r="K45" s="25"/>
      <c r="L45" s="61"/>
      <c r="M45" s="28"/>
      <c r="N45" s="28"/>
      <c r="O45" s="28"/>
      <c r="P45" s="29"/>
      <c r="Q45" s="30"/>
      <c r="R45" s="28"/>
      <c r="S45" s="31"/>
      <c r="T45" s="32"/>
      <c r="U45" s="33"/>
      <c r="V45" s="33"/>
      <c r="W45" s="33"/>
      <c r="X45" s="35"/>
      <c r="Y45" s="36"/>
      <c r="Z45" s="20"/>
      <c r="AA45" s="1"/>
      <c r="AB45" s="1"/>
      <c r="AC45" s="1"/>
      <c r="AD45" s="1"/>
    </row>
    <row r="46" spans="1:30">
      <c r="A46" s="62">
        <v>39</v>
      </c>
      <c r="B46" s="814" t="s">
        <v>511</v>
      </c>
      <c r="C46" s="815"/>
      <c r="D46" s="815"/>
      <c r="E46" s="815"/>
      <c r="F46" s="816"/>
      <c r="G46" s="23">
        <v>2.76</v>
      </c>
      <c r="H46" s="59"/>
      <c r="I46" s="23">
        <v>4.0199999999999996</v>
      </c>
      <c r="J46" s="52">
        <v>300</v>
      </c>
      <c r="K46" s="25">
        <v>0.11</v>
      </c>
      <c r="L46" s="26">
        <f t="shared" ref="L46:L66" si="13">SUM(G46+J46)</f>
        <v>302.76</v>
      </c>
      <c r="M46" s="27">
        <f t="shared" ref="M46:M66" si="14">ROUND(G46-G46*5%+J46,-2)</f>
        <v>300</v>
      </c>
      <c r="N46" s="28"/>
      <c r="O46" s="623">
        <v>0.01</v>
      </c>
      <c r="P46" s="29">
        <f t="shared" si="12"/>
        <v>2.8699999999999997</v>
      </c>
      <c r="Q46" s="30">
        <f t="shared" si="5"/>
        <v>2.7319999999999998</v>
      </c>
      <c r="R46" s="28"/>
      <c r="S46" s="31">
        <f t="shared" ref="S46:S66" si="15">SUM(I46+J46)</f>
        <v>304.02</v>
      </c>
      <c r="T46" s="32"/>
      <c r="U46" s="33">
        <f t="shared" ref="U46:U66" si="16">ROUND(I46-I46*5%+J46,-2)</f>
        <v>300</v>
      </c>
      <c r="V46" s="34">
        <f t="shared" ref="V46:V66" si="17">SUM(G46-G46*5%+K46)</f>
        <v>2.7319999999999998</v>
      </c>
      <c r="W46" s="623">
        <v>0.01</v>
      </c>
      <c r="X46" s="35">
        <f t="shared" ref="X46:X66" si="18">SUM(I46+K46)</f>
        <v>4.13</v>
      </c>
      <c r="Y46" s="36">
        <f t="shared" si="8"/>
        <v>3.9289999999999994</v>
      </c>
      <c r="Z46" s="37">
        <f t="shared" ref="Z46:Z66" si="19">SUM(I46-I46*5%+K46)</f>
        <v>3.9289999999999994</v>
      </c>
      <c r="AA46" s="1"/>
      <c r="AB46" s="1"/>
      <c r="AC46" s="1"/>
      <c r="AD46" s="1"/>
    </row>
    <row r="47" spans="1:30">
      <c r="A47" s="62">
        <v>40</v>
      </c>
      <c r="B47" s="814" t="s">
        <v>512</v>
      </c>
      <c r="C47" s="815"/>
      <c r="D47" s="815"/>
      <c r="E47" s="815"/>
      <c r="F47" s="816"/>
      <c r="G47" s="23">
        <v>4.1399999999999997</v>
      </c>
      <c r="H47" s="59"/>
      <c r="I47" s="23">
        <v>6.03</v>
      </c>
      <c r="J47" s="52">
        <v>300</v>
      </c>
      <c r="K47" s="25">
        <v>0.11</v>
      </c>
      <c r="L47" s="26">
        <f t="shared" si="13"/>
        <v>304.14</v>
      </c>
      <c r="M47" s="27">
        <f t="shared" si="14"/>
        <v>300</v>
      </c>
      <c r="N47" s="28"/>
      <c r="O47" s="623">
        <v>0.01</v>
      </c>
      <c r="P47" s="29">
        <f t="shared" si="12"/>
        <v>4.25</v>
      </c>
      <c r="Q47" s="30">
        <f t="shared" si="5"/>
        <v>4.0430000000000001</v>
      </c>
      <c r="R47" s="28"/>
      <c r="S47" s="31">
        <f t="shared" si="15"/>
        <v>306.02999999999997</v>
      </c>
      <c r="T47" s="32"/>
      <c r="U47" s="33">
        <f t="shared" si="16"/>
        <v>300</v>
      </c>
      <c r="V47" s="34">
        <f t="shared" si="17"/>
        <v>4.0430000000000001</v>
      </c>
      <c r="W47" s="623">
        <v>0.01</v>
      </c>
      <c r="X47" s="35">
        <f t="shared" si="18"/>
        <v>6.1400000000000006</v>
      </c>
      <c r="Y47" s="36">
        <f t="shared" si="8"/>
        <v>5.8385000000000007</v>
      </c>
      <c r="Z47" s="37">
        <f t="shared" si="19"/>
        <v>5.8385000000000007</v>
      </c>
      <c r="AA47" s="1"/>
      <c r="AB47" s="1"/>
      <c r="AC47" s="1"/>
      <c r="AD47" s="1"/>
    </row>
    <row r="48" spans="1:30">
      <c r="A48" s="62">
        <v>41</v>
      </c>
      <c r="B48" s="814" t="s">
        <v>513</v>
      </c>
      <c r="C48" s="815"/>
      <c r="D48" s="815"/>
      <c r="E48" s="815"/>
      <c r="F48" s="816"/>
      <c r="G48" s="23">
        <v>4.1399999999999997</v>
      </c>
      <c r="H48" s="59"/>
      <c r="I48" s="23">
        <v>6.03</v>
      </c>
      <c r="J48" s="52">
        <v>300</v>
      </c>
      <c r="K48" s="25">
        <v>0.11</v>
      </c>
      <c r="L48" s="26">
        <f t="shared" si="13"/>
        <v>304.14</v>
      </c>
      <c r="M48" s="27">
        <f t="shared" si="14"/>
        <v>300</v>
      </c>
      <c r="N48" s="28"/>
      <c r="O48" s="623">
        <v>0.01</v>
      </c>
      <c r="P48" s="29">
        <f>SUM(G48+K48)</f>
        <v>4.25</v>
      </c>
      <c r="Q48" s="30">
        <f t="shared" si="5"/>
        <v>4.0430000000000001</v>
      </c>
      <c r="R48" s="28"/>
      <c r="S48" s="31">
        <f t="shared" si="15"/>
        <v>306.02999999999997</v>
      </c>
      <c r="T48" s="32"/>
      <c r="U48" s="33">
        <f t="shared" si="16"/>
        <v>300</v>
      </c>
      <c r="V48" s="34">
        <f t="shared" si="17"/>
        <v>4.0430000000000001</v>
      </c>
      <c r="W48" s="623">
        <v>0.01</v>
      </c>
      <c r="X48" s="35">
        <f t="shared" si="18"/>
        <v>6.1400000000000006</v>
      </c>
      <c r="Y48" s="36">
        <f t="shared" si="8"/>
        <v>5.8385000000000007</v>
      </c>
      <c r="Z48" s="37">
        <f t="shared" si="19"/>
        <v>5.8385000000000007</v>
      </c>
      <c r="AA48" s="1"/>
      <c r="AB48" s="1"/>
      <c r="AC48" s="1"/>
      <c r="AD48" s="1"/>
    </row>
    <row r="49" spans="1:30" ht="27" customHeight="1">
      <c r="A49" s="62">
        <v>42</v>
      </c>
      <c r="B49" s="814" t="s">
        <v>514</v>
      </c>
      <c r="C49" s="815"/>
      <c r="D49" s="815"/>
      <c r="E49" s="815"/>
      <c r="F49" s="816"/>
      <c r="G49" s="23">
        <v>5.52</v>
      </c>
      <c r="H49" s="627"/>
      <c r="I49" s="23">
        <v>8.0399999999999991</v>
      </c>
      <c r="J49" s="52">
        <v>300</v>
      </c>
      <c r="K49" s="25">
        <v>0.11</v>
      </c>
      <c r="L49" s="26">
        <f t="shared" si="13"/>
        <v>305.52</v>
      </c>
      <c r="M49" s="27">
        <f t="shared" si="14"/>
        <v>300</v>
      </c>
      <c r="N49" s="28"/>
      <c r="O49" s="623">
        <v>0.01</v>
      </c>
      <c r="P49" s="29">
        <f t="shared" si="12"/>
        <v>5.63</v>
      </c>
      <c r="Q49" s="30">
        <f t="shared" si="5"/>
        <v>5.3540000000000001</v>
      </c>
      <c r="R49" s="28"/>
      <c r="S49" s="31">
        <f t="shared" si="15"/>
        <v>308.04000000000002</v>
      </c>
      <c r="T49" s="32"/>
      <c r="U49" s="33">
        <f t="shared" si="16"/>
        <v>300</v>
      </c>
      <c r="V49" s="34">
        <f t="shared" si="17"/>
        <v>5.3540000000000001</v>
      </c>
      <c r="W49" s="623">
        <v>0.01</v>
      </c>
      <c r="X49" s="35">
        <f t="shared" si="18"/>
        <v>8.1499999999999986</v>
      </c>
      <c r="Y49" s="36">
        <f t="shared" si="8"/>
        <v>7.7479999999999993</v>
      </c>
      <c r="Z49" s="37">
        <f t="shared" si="19"/>
        <v>7.7479999999999993</v>
      </c>
      <c r="AA49" s="1"/>
      <c r="AB49" s="1"/>
      <c r="AC49" s="1"/>
      <c r="AD49" s="1"/>
    </row>
    <row r="50" spans="1:30">
      <c r="A50" s="62">
        <v>43</v>
      </c>
      <c r="B50" s="814" t="s">
        <v>515</v>
      </c>
      <c r="C50" s="815"/>
      <c r="D50" s="815"/>
      <c r="E50" s="815"/>
      <c r="F50" s="816"/>
      <c r="G50" s="23">
        <v>2.76</v>
      </c>
      <c r="H50" s="59"/>
      <c r="I50" s="23">
        <v>4.0199999999999996</v>
      </c>
      <c r="J50" s="52">
        <v>300</v>
      </c>
      <c r="K50" s="25">
        <v>0.11</v>
      </c>
      <c r="L50" s="26">
        <f t="shared" si="13"/>
        <v>302.76</v>
      </c>
      <c r="M50" s="27">
        <f t="shared" si="14"/>
        <v>300</v>
      </c>
      <c r="N50" s="28"/>
      <c r="O50" s="623">
        <v>0.01</v>
      </c>
      <c r="P50" s="29">
        <f t="shared" si="12"/>
        <v>2.8699999999999997</v>
      </c>
      <c r="Q50" s="30">
        <f t="shared" si="5"/>
        <v>2.7319999999999998</v>
      </c>
      <c r="R50" s="28"/>
      <c r="S50" s="31">
        <f t="shared" si="15"/>
        <v>304.02</v>
      </c>
      <c r="T50" s="32"/>
      <c r="U50" s="33">
        <f t="shared" si="16"/>
        <v>300</v>
      </c>
      <c r="V50" s="34">
        <f t="shared" si="17"/>
        <v>2.7319999999999998</v>
      </c>
      <c r="W50" s="623">
        <v>0.01</v>
      </c>
      <c r="X50" s="35">
        <f t="shared" si="18"/>
        <v>4.13</v>
      </c>
      <c r="Y50" s="36">
        <f t="shared" si="8"/>
        <v>3.9289999999999994</v>
      </c>
      <c r="Z50" s="37">
        <f t="shared" si="19"/>
        <v>3.9289999999999994</v>
      </c>
      <c r="AA50" s="1"/>
      <c r="AB50" s="1"/>
      <c r="AC50" s="1"/>
      <c r="AD50" s="1"/>
    </row>
    <row r="51" spans="1:30">
      <c r="A51" s="62">
        <v>44</v>
      </c>
      <c r="B51" s="814" t="s">
        <v>516</v>
      </c>
      <c r="C51" s="815"/>
      <c r="D51" s="815"/>
      <c r="E51" s="815"/>
      <c r="F51" s="816"/>
      <c r="G51" s="23">
        <v>2.76</v>
      </c>
      <c r="H51" s="59"/>
      <c r="I51" s="23">
        <v>4.0199999999999996</v>
      </c>
      <c r="J51" s="52">
        <v>300</v>
      </c>
      <c r="K51" s="25">
        <v>0.11</v>
      </c>
      <c r="L51" s="26">
        <f t="shared" si="13"/>
        <v>302.76</v>
      </c>
      <c r="M51" s="27">
        <f t="shared" si="14"/>
        <v>300</v>
      </c>
      <c r="N51" s="28"/>
      <c r="O51" s="623">
        <v>0.01</v>
      </c>
      <c r="P51" s="29">
        <f t="shared" si="12"/>
        <v>2.8699999999999997</v>
      </c>
      <c r="Q51" s="30">
        <f t="shared" si="5"/>
        <v>2.7319999999999998</v>
      </c>
      <c r="R51" s="28"/>
      <c r="S51" s="31">
        <f t="shared" si="15"/>
        <v>304.02</v>
      </c>
      <c r="T51" s="32"/>
      <c r="U51" s="33">
        <f t="shared" si="16"/>
        <v>300</v>
      </c>
      <c r="V51" s="34">
        <f t="shared" si="17"/>
        <v>2.7319999999999998</v>
      </c>
      <c r="W51" s="623">
        <v>0.01</v>
      </c>
      <c r="X51" s="35">
        <f t="shared" si="18"/>
        <v>4.13</v>
      </c>
      <c r="Y51" s="36">
        <f t="shared" si="8"/>
        <v>3.9289999999999994</v>
      </c>
      <c r="Z51" s="37">
        <f t="shared" si="19"/>
        <v>3.9289999999999994</v>
      </c>
      <c r="AA51" s="1"/>
      <c r="AB51" s="1"/>
      <c r="AC51" s="1"/>
      <c r="AD51" s="1"/>
    </row>
    <row r="52" spans="1:30">
      <c r="A52" s="62">
        <v>45</v>
      </c>
      <c r="B52" s="814" t="s">
        <v>517</v>
      </c>
      <c r="C52" s="815"/>
      <c r="D52" s="815"/>
      <c r="E52" s="815"/>
      <c r="F52" s="816"/>
      <c r="G52" s="23">
        <v>2.76</v>
      </c>
      <c r="H52" s="59"/>
      <c r="I52" s="23">
        <v>4.0199999999999996</v>
      </c>
      <c r="J52" s="52">
        <v>300</v>
      </c>
      <c r="K52" s="25">
        <v>0.11</v>
      </c>
      <c r="L52" s="26">
        <f t="shared" si="13"/>
        <v>302.76</v>
      </c>
      <c r="M52" s="27">
        <f t="shared" si="14"/>
        <v>300</v>
      </c>
      <c r="N52" s="28"/>
      <c r="O52" s="623">
        <v>0.01</v>
      </c>
      <c r="P52" s="29">
        <f t="shared" si="12"/>
        <v>2.8699999999999997</v>
      </c>
      <c r="Q52" s="30">
        <f t="shared" si="5"/>
        <v>2.7319999999999998</v>
      </c>
      <c r="R52" s="28"/>
      <c r="S52" s="31">
        <f t="shared" si="15"/>
        <v>304.02</v>
      </c>
      <c r="T52" s="32"/>
      <c r="U52" s="33">
        <f t="shared" si="16"/>
        <v>300</v>
      </c>
      <c r="V52" s="34">
        <f t="shared" si="17"/>
        <v>2.7319999999999998</v>
      </c>
      <c r="W52" s="623">
        <v>0.01</v>
      </c>
      <c r="X52" s="35">
        <f t="shared" si="18"/>
        <v>4.13</v>
      </c>
      <c r="Y52" s="36">
        <f t="shared" si="8"/>
        <v>3.9289999999999994</v>
      </c>
      <c r="Z52" s="37">
        <f t="shared" si="19"/>
        <v>3.9289999999999994</v>
      </c>
      <c r="AA52" s="1"/>
      <c r="AB52" s="1"/>
      <c r="AC52" s="1"/>
      <c r="AD52" s="1"/>
    </row>
    <row r="53" spans="1:30">
      <c r="A53" s="62">
        <v>46</v>
      </c>
      <c r="B53" s="814" t="s">
        <v>518</v>
      </c>
      <c r="C53" s="815"/>
      <c r="D53" s="815"/>
      <c r="E53" s="815"/>
      <c r="F53" s="816"/>
      <c r="G53" s="23">
        <v>2.76</v>
      </c>
      <c r="H53" s="59"/>
      <c r="I53" s="23">
        <v>4.0199999999999996</v>
      </c>
      <c r="J53" s="52">
        <v>300</v>
      </c>
      <c r="K53" s="25">
        <v>0.11</v>
      </c>
      <c r="L53" s="26">
        <f t="shared" si="13"/>
        <v>302.76</v>
      </c>
      <c r="M53" s="27">
        <f t="shared" si="14"/>
        <v>300</v>
      </c>
      <c r="N53" s="28"/>
      <c r="O53" s="623">
        <v>0.01</v>
      </c>
      <c r="P53" s="29">
        <f t="shared" si="12"/>
        <v>2.8699999999999997</v>
      </c>
      <c r="Q53" s="30">
        <f t="shared" si="5"/>
        <v>2.7319999999999998</v>
      </c>
      <c r="R53" s="28"/>
      <c r="S53" s="31">
        <f t="shared" si="15"/>
        <v>304.02</v>
      </c>
      <c r="T53" s="32"/>
      <c r="U53" s="33">
        <f t="shared" si="16"/>
        <v>300</v>
      </c>
      <c r="V53" s="34">
        <f t="shared" si="17"/>
        <v>2.7319999999999998</v>
      </c>
      <c r="W53" s="623">
        <v>0.01</v>
      </c>
      <c r="X53" s="35">
        <f t="shared" si="18"/>
        <v>4.13</v>
      </c>
      <c r="Y53" s="36">
        <f t="shared" si="8"/>
        <v>3.9289999999999994</v>
      </c>
      <c r="Z53" s="37">
        <f t="shared" si="19"/>
        <v>3.9289999999999994</v>
      </c>
      <c r="AA53" s="1"/>
      <c r="AB53" s="1"/>
      <c r="AC53" s="1"/>
      <c r="AD53" s="1"/>
    </row>
    <row r="54" spans="1:30">
      <c r="A54" s="62">
        <v>47</v>
      </c>
      <c r="B54" s="814" t="s">
        <v>519</v>
      </c>
      <c r="C54" s="815"/>
      <c r="D54" s="815"/>
      <c r="E54" s="815"/>
      <c r="F54" s="816"/>
      <c r="G54" s="23">
        <v>6.9</v>
      </c>
      <c r="H54" s="59"/>
      <c r="I54" s="23">
        <v>10.050000000000001</v>
      </c>
      <c r="J54" s="52">
        <v>300</v>
      </c>
      <c r="K54" s="25">
        <v>0.44</v>
      </c>
      <c r="L54" s="26">
        <f t="shared" si="13"/>
        <v>306.89999999999998</v>
      </c>
      <c r="M54" s="27">
        <f t="shared" si="14"/>
        <v>300</v>
      </c>
      <c r="N54" s="28"/>
      <c r="O54" s="623">
        <v>0.01</v>
      </c>
      <c r="P54" s="29">
        <f t="shared" si="12"/>
        <v>7.3400000000000007</v>
      </c>
      <c r="Q54" s="30">
        <f t="shared" si="5"/>
        <v>6.995000000000001</v>
      </c>
      <c r="R54" s="28"/>
      <c r="S54" s="31">
        <f t="shared" si="15"/>
        <v>310.05</v>
      </c>
      <c r="T54" s="32"/>
      <c r="U54" s="33">
        <f t="shared" si="16"/>
        <v>300</v>
      </c>
      <c r="V54" s="34">
        <f t="shared" si="17"/>
        <v>6.995000000000001</v>
      </c>
      <c r="W54" s="623">
        <v>0.01</v>
      </c>
      <c r="X54" s="35">
        <f t="shared" si="18"/>
        <v>10.49</v>
      </c>
      <c r="Y54" s="36">
        <f t="shared" si="8"/>
        <v>9.9875000000000007</v>
      </c>
      <c r="Z54" s="37">
        <f t="shared" si="19"/>
        <v>9.9875000000000007</v>
      </c>
      <c r="AA54" s="1"/>
      <c r="AB54" s="1"/>
      <c r="AC54" s="1"/>
      <c r="AD54" s="1"/>
    </row>
    <row r="55" spans="1:30">
      <c r="A55" s="62">
        <v>48</v>
      </c>
      <c r="B55" s="814" t="s">
        <v>520</v>
      </c>
      <c r="C55" s="815"/>
      <c r="D55" s="815"/>
      <c r="E55" s="815"/>
      <c r="F55" s="816"/>
      <c r="G55" s="23">
        <v>4.1399999999999997</v>
      </c>
      <c r="H55" s="59"/>
      <c r="I55" s="23">
        <v>6.03</v>
      </c>
      <c r="J55" s="52">
        <v>300</v>
      </c>
      <c r="K55" s="25">
        <v>0.44</v>
      </c>
      <c r="L55" s="26">
        <f t="shared" si="13"/>
        <v>304.14</v>
      </c>
      <c r="M55" s="27">
        <f t="shared" si="14"/>
        <v>300</v>
      </c>
      <c r="N55" s="28"/>
      <c r="O55" s="623">
        <v>0.01</v>
      </c>
      <c r="P55" s="29">
        <f t="shared" si="12"/>
        <v>4.58</v>
      </c>
      <c r="Q55" s="30">
        <f t="shared" si="5"/>
        <v>4.3730000000000002</v>
      </c>
      <c r="R55" s="28"/>
      <c r="S55" s="31">
        <f t="shared" si="15"/>
        <v>306.02999999999997</v>
      </c>
      <c r="T55" s="32"/>
      <c r="U55" s="33">
        <f t="shared" si="16"/>
        <v>300</v>
      </c>
      <c r="V55" s="34">
        <f t="shared" si="17"/>
        <v>4.3730000000000002</v>
      </c>
      <c r="W55" s="623">
        <v>0.01</v>
      </c>
      <c r="X55" s="35">
        <f t="shared" si="18"/>
        <v>6.4700000000000006</v>
      </c>
      <c r="Y55" s="36">
        <f t="shared" si="8"/>
        <v>6.1685000000000008</v>
      </c>
      <c r="Z55" s="37">
        <f t="shared" si="19"/>
        <v>6.1685000000000008</v>
      </c>
      <c r="AA55" s="1"/>
      <c r="AB55" s="1"/>
      <c r="AC55" s="1"/>
      <c r="AD55" s="1"/>
    </row>
    <row r="56" spans="1:30">
      <c r="A56" s="62">
        <v>49</v>
      </c>
      <c r="B56" s="814" t="s">
        <v>521</v>
      </c>
      <c r="C56" s="815"/>
      <c r="D56" s="815"/>
      <c r="E56" s="815"/>
      <c r="F56" s="816"/>
      <c r="G56" s="23">
        <v>2.76</v>
      </c>
      <c r="H56" s="59"/>
      <c r="I56" s="23">
        <v>4.0199999999999996</v>
      </c>
      <c r="J56" s="52">
        <v>300</v>
      </c>
      <c r="K56" s="25">
        <v>0.44</v>
      </c>
      <c r="L56" s="26">
        <f t="shared" si="13"/>
        <v>302.76</v>
      </c>
      <c r="M56" s="27">
        <f t="shared" si="14"/>
        <v>300</v>
      </c>
      <c r="N56" s="28"/>
      <c r="O56" s="623">
        <v>0.01</v>
      </c>
      <c r="P56" s="29">
        <f t="shared" si="12"/>
        <v>3.1999999999999997</v>
      </c>
      <c r="Q56" s="30">
        <f t="shared" si="5"/>
        <v>3.0619999999999998</v>
      </c>
      <c r="R56" s="28"/>
      <c r="S56" s="31">
        <f t="shared" si="15"/>
        <v>304.02</v>
      </c>
      <c r="T56" s="32"/>
      <c r="U56" s="33">
        <f t="shared" si="16"/>
        <v>300</v>
      </c>
      <c r="V56" s="34">
        <f t="shared" si="17"/>
        <v>3.0619999999999998</v>
      </c>
      <c r="W56" s="623">
        <v>0.01</v>
      </c>
      <c r="X56" s="35">
        <f t="shared" si="18"/>
        <v>4.46</v>
      </c>
      <c r="Y56" s="36">
        <f t="shared" si="8"/>
        <v>4.2589999999999995</v>
      </c>
      <c r="Z56" s="37">
        <f t="shared" si="19"/>
        <v>4.2589999999999995</v>
      </c>
      <c r="AA56" s="1"/>
      <c r="AB56" s="1"/>
      <c r="AC56" s="1"/>
      <c r="AD56" s="1"/>
    </row>
    <row r="57" spans="1:30">
      <c r="A57" s="62">
        <v>50</v>
      </c>
      <c r="B57" s="814" t="s">
        <v>522</v>
      </c>
      <c r="C57" s="815"/>
      <c r="D57" s="815"/>
      <c r="E57" s="815"/>
      <c r="F57" s="816"/>
      <c r="G57" s="23">
        <v>2.76</v>
      </c>
      <c r="H57" s="59"/>
      <c r="I57" s="23">
        <v>4.0199999999999996</v>
      </c>
      <c r="J57" s="52">
        <v>300</v>
      </c>
      <c r="K57" s="25">
        <v>0.44</v>
      </c>
      <c r="L57" s="26">
        <f t="shared" si="13"/>
        <v>302.76</v>
      </c>
      <c r="M57" s="27">
        <f t="shared" si="14"/>
        <v>300</v>
      </c>
      <c r="N57" s="28"/>
      <c r="O57" s="623">
        <v>0.01</v>
      </c>
      <c r="P57" s="29">
        <f t="shared" si="12"/>
        <v>3.1999999999999997</v>
      </c>
      <c r="Q57" s="30">
        <f t="shared" si="5"/>
        <v>3.0619999999999998</v>
      </c>
      <c r="R57" s="28"/>
      <c r="S57" s="31">
        <f t="shared" si="15"/>
        <v>304.02</v>
      </c>
      <c r="T57" s="32"/>
      <c r="U57" s="33">
        <f t="shared" si="16"/>
        <v>300</v>
      </c>
      <c r="V57" s="34">
        <f t="shared" si="17"/>
        <v>3.0619999999999998</v>
      </c>
      <c r="W57" s="623">
        <v>0.01</v>
      </c>
      <c r="X57" s="35">
        <f t="shared" si="18"/>
        <v>4.46</v>
      </c>
      <c r="Y57" s="36">
        <f t="shared" si="8"/>
        <v>4.2589999999999995</v>
      </c>
      <c r="Z57" s="37">
        <f t="shared" si="19"/>
        <v>4.2589999999999995</v>
      </c>
      <c r="AA57" s="1"/>
      <c r="AB57" s="1"/>
      <c r="AC57" s="1"/>
      <c r="AD57" s="1"/>
    </row>
    <row r="58" spans="1:30" ht="23.25" customHeight="1">
      <c r="A58" s="688">
        <v>51</v>
      </c>
      <c r="B58" s="814" t="s">
        <v>523</v>
      </c>
      <c r="C58" s="815"/>
      <c r="D58" s="815"/>
      <c r="E58" s="815"/>
      <c r="F58" s="816"/>
      <c r="G58" s="23">
        <v>5.52</v>
      </c>
      <c r="H58" s="59"/>
      <c r="I58" s="23">
        <v>8.0399999999999991</v>
      </c>
      <c r="J58" s="52">
        <v>300</v>
      </c>
      <c r="K58" s="25">
        <v>0.44</v>
      </c>
      <c r="L58" s="26">
        <f t="shared" si="13"/>
        <v>305.52</v>
      </c>
      <c r="M58" s="27">
        <f t="shared" si="14"/>
        <v>300</v>
      </c>
      <c r="N58" s="28"/>
      <c r="O58" s="623">
        <v>0.01</v>
      </c>
      <c r="P58" s="29">
        <f t="shared" si="12"/>
        <v>5.96</v>
      </c>
      <c r="Q58" s="30">
        <f t="shared" si="5"/>
        <v>5.6840000000000002</v>
      </c>
      <c r="R58" s="28"/>
      <c r="S58" s="31">
        <f t="shared" si="15"/>
        <v>308.04000000000002</v>
      </c>
      <c r="T58" s="32"/>
      <c r="U58" s="33">
        <f t="shared" si="16"/>
        <v>300</v>
      </c>
      <c r="V58" s="34">
        <f t="shared" si="17"/>
        <v>5.6840000000000002</v>
      </c>
      <c r="W58" s="623">
        <v>0.01</v>
      </c>
      <c r="X58" s="35">
        <f t="shared" si="18"/>
        <v>8.4799999999999986</v>
      </c>
      <c r="Y58" s="36">
        <f t="shared" si="8"/>
        <v>8.0779999999999994</v>
      </c>
      <c r="Z58" s="37">
        <f>SUM(I58-I58*5%+K58)</f>
        <v>8.0779999999999994</v>
      </c>
      <c r="AA58" s="1"/>
      <c r="AB58" s="1"/>
      <c r="AC58" s="1"/>
      <c r="AD58" s="1"/>
    </row>
    <row r="59" spans="1:30" ht="36" customHeight="1">
      <c r="A59" s="688">
        <v>52</v>
      </c>
      <c r="B59" s="814" t="s">
        <v>524</v>
      </c>
      <c r="C59" s="815"/>
      <c r="D59" s="815"/>
      <c r="E59" s="815"/>
      <c r="F59" s="816"/>
      <c r="G59" s="23">
        <v>5.52</v>
      </c>
      <c r="H59" s="59"/>
      <c r="I59" s="23">
        <v>8.0399999999999991</v>
      </c>
      <c r="J59" s="52">
        <v>300</v>
      </c>
      <c r="K59" s="25">
        <v>0.44</v>
      </c>
      <c r="L59" s="26">
        <f t="shared" si="13"/>
        <v>305.52</v>
      </c>
      <c r="M59" s="27">
        <f t="shared" si="14"/>
        <v>300</v>
      </c>
      <c r="N59" s="28"/>
      <c r="O59" s="623">
        <v>0.01</v>
      </c>
      <c r="P59" s="29">
        <f t="shared" si="12"/>
        <v>5.96</v>
      </c>
      <c r="Q59" s="30">
        <f t="shared" si="5"/>
        <v>5.6840000000000002</v>
      </c>
      <c r="R59" s="28"/>
      <c r="S59" s="31">
        <f t="shared" si="15"/>
        <v>308.04000000000002</v>
      </c>
      <c r="T59" s="32"/>
      <c r="U59" s="33">
        <f t="shared" si="16"/>
        <v>300</v>
      </c>
      <c r="V59" s="34">
        <f t="shared" si="17"/>
        <v>5.6840000000000002</v>
      </c>
      <c r="W59" s="623">
        <v>0.01</v>
      </c>
      <c r="X59" s="35">
        <f t="shared" si="18"/>
        <v>8.4799999999999986</v>
      </c>
      <c r="Y59" s="36">
        <f t="shared" si="8"/>
        <v>8.0779999999999994</v>
      </c>
      <c r="Z59" s="37">
        <f t="shared" si="19"/>
        <v>8.0779999999999994</v>
      </c>
      <c r="AA59" s="1"/>
      <c r="AB59" s="1"/>
      <c r="AC59" s="1"/>
      <c r="AD59" s="1"/>
    </row>
    <row r="60" spans="1:30">
      <c r="A60" s="62">
        <v>53</v>
      </c>
      <c r="B60" s="814" t="s">
        <v>525</v>
      </c>
      <c r="C60" s="815"/>
      <c r="D60" s="815"/>
      <c r="E60" s="815"/>
      <c r="F60" s="816"/>
      <c r="G60" s="23">
        <v>6.9</v>
      </c>
      <c r="H60" s="59"/>
      <c r="I60" s="23">
        <v>10.050000000000001</v>
      </c>
      <c r="J60" s="52">
        <v>300</v>
      </c>
      <c r="K60" s="25">
        <v>0.44</v>
      </c>
      <c r="L60" s="26">
        <f t="shared" si="13"/>
        <v>306.89999999999998</v>
      </c>
      <c r="M60" s="27">
        <f t="shared" si="14"/>
        <v>300</v>
      </c>
      <c r="N60" s="28"/>
      <c r="O60" s="623">
        <v>0.01</v>
      </c>
      <c r="P60" s="29">
        <f t="shared" si="12"/>
        <v>7.3400000000000007</v>
      </c>
      <c r="Q60" s="30">
        <f t="shared" si="5"/>
        <v>6.995000000000001</v>
      </c>
      <c r="R60" s="28"/>
      <c r="S60" s="31">
        <f t="shared" si="15"/>
        <v>310.05</v>
      </c>
      <c r="T60" s="32"/>
      <c r="U60" s="33">
        <f t="shared" si="16"/>
        <v>300</v>
      </c>
      <c r="V60" s="34">
        <f t="shared" si="17"/>
        <v>6.995000000000001</v>
      </c>
      <c r="W60" s="623">
        <v>0.01</v>
      </c>
      <c r="X60" s="35">
        <f t="shared" si="18"/>
        <v>10.49</v>
      </c>
      <c r="Y60" s="36">
        <f t="shared" si="8"/>
        <v>9.9875000000000007</v>
      </c>
      <c r="Z60" s="37">
        <f t="shared" si="19"/>
        <v>9.9875000000000007</v>
      </c>
      <c r="AA60" s="1"/>
      <c r="AB60" s="1"/>
      <c r="AC60" s="1"/>
      <c r="AD60" s="1"/>
    </row>
    <row r="61" spans="1:30">
      <c r="A61" s="62">
        <v>54</v>
      </c>
      <c r="B61" s="814" t="s">
        <v>526</v>
      </c>
      <c r="C61" s="815"/>
      <c r="D61" s="815"/>
      <c r="E61" s="815"/>
      <c r="F61" s="816"/>
      <c r="G61" s="23">
        <v>4.1399999999999997</v>
      </c>
      <c r="H61" s="59"/>
      <c r="I61" s="23">
        <v>6.03</v>
      </c>
      <c r="J61" s="52">
        <v>300</v>
      </c>
      <c r="K61" s="25">
        <v>0.44</v>
      </c>
      <c r="L61" s="26">
        <f t="shared" si="13"/>
        <v>304.14</v>
      </c>
      <c r="M61" s="27">
        <f t="shared" si="14"/>
        <v>300</v>
      </c>
      <c r="N61" s="28"/>
      <c r="O61" s="623">
        <v>0.01</v>
      </c>
      <c r="P61" s="29">
        <f t="shared" si="12"/>
        <v>4.58</v>
      </c>
      <c r="Q61" s="30">
        <f t="shared" si="5"/>
        <v>4.3730000000000002</v>
      </c>
      <c r="R61" s="28"/>
      <c r="S61" s="31">
        <f t="shared" si="15"/>
        <v>306.02999999999997</v>
      </c>
      <c r="T61" s="32"/>
      <c r="U61" s="33">
        <f t="shared" si="16"/>
        <v>300</v>
      </c>
      <c r="V61" s="34">
        <f t="shared" si="17"/>
        <v>4.3730000000000002</v>
      </c>
      <c r="W61" s="623">
        <v>0.01</v>
      </c>
      <c r="X61" s="35">
        <f t="shared" si="18"/>
        <v>6.4700000000000006</v>
      </c>
      <c r="Y61" s="36">
        <f t="shared" si="8"/>
        <v>6.1685000000000008</v>
      </c>
      <c r="Z61" s="37">
        <f t="shared" si="19"/>
        <v>6.1685000000000008</v>
      </c>
      <c r="AA61" s="1"/>
      <c r="AB61" s="1"/>
      <c r="AC61" s="1"/>
      <c r="AD61" s="1"/>
    </row>
    <row r="62" spans="1:30" ht="25.5" customHeight="1">
      <c r="A62" s="62">
        <v>55</v>
      </c>
      <c r="B62" s="814" t="s">
        <v>527</v>
      </c>
      <c r="C62" s="815"/>
      <c r="D62" s="815"/>
      <c r="E62" s="815"/>
      <c r="F62" s="816"/>
      <c r="G62" s="23">
        <v>5.52</v>
      </c>
      <c r="H62" s="627"/>
      <c r="I62" s="23">
        <v>8.0399999999999991</v>
      </c>
      <c r="J62" s="52">
        <v>300</v>
      </c>
      <c r="K62" s="25">
        <v>0.44</v>
      </c>
      <c r="L62" s="26">
        <f t="shared" si="13"/>
        <v>305.52</v>
      </c>
      <c r="M62" s="27">
        <f t="shared" si="14"/>
        <v>300</v>
      </c>
      <c r="N62" s="28"/>
      <c r="O62" s="623">
        <v>0.01</v>
      </c>
      <c r="P62" s="29">
        <f t="shared" si="12"/>
        <v>5.96</v>
      </c>
      <c r="Q62" s="30">
        <f t="shared" si="5"/>
        <v>5.6840000000000002</v>
      </c>
      <c r="R62" s="28"/>
      <c r="S62" s="31">
        <f t="shared" si="15"/>
        <v>308.04000000000002</v>
      </c>
      <c r="T62" s="32"/>
      <c r="U62" s="33">
        <f t="shared" si="16"/>
        <v>300</v>
      </c>
      <c r="V62" s="34">
        <f t="shared" si="17"/>
        <v>5.6840000000000002</v>
      </c>
      <c r="W62" s="623">
        <v>0.01</v>
      </c>
      <c r="X62" s="35">
        <f t="shared" si="18"/>
        <v>8.4799999999999986</v>
      </c>
      <c r="Y62" s="36">
        <f t="shared" si="8"/>
        <v>8.0779999999999994</v>
      </c>
      <c r="Z62" s="37">
        <f t="shared" si="19"/>
        <v>8.0779999999999994</v>
      </c>
      <c r="AA62" s="1"/>
      <c r="AB62" s="1"/>
      <c r="AC62" s="1"/>
      <c r="AD62" s="1"/>
    </row>
    <row r="63" spans="1:30" ht="26.25" customHeight="1">
      <c r="A63" s="62">
        <v>56</v>
      </c>
      <c r="B63" s="814" t="s">
        <v>528</v>
      </c>
      <c r="C63" s="815"/>
      <c r="D63" s="815"/>
      <c r="E63" s="815"/>
      <c r="F63" s="816"/>
      <c r="G63" s="23">
        <v>2.76</v>
      </c>
      <c r="H63" s="59"/>
      <c r="I63" s="23">
        <v>4.0199999999999996</v>
      </c>
      <c r="J63" s="52">
        <v>300</v>
      </c>
      <c r="K63" s="25">
        <v>0.44</v>
      </c>
      <c r="L63" s="26">
        <f t="shared" si="13"/>
        <v>302.76</v>
      </c>
      <c r="M63" s="27">
        <f t="shared" si="14"/>
        <v>300</v>
      </c>
      <c r="N63" s="28"/>
      <c r="O63" s="623">
        <v>0.01</v>
      </c>
      <c r="P63" s="29">
        <f t="shared" si="12"/>
        <v>3.1999999999999997</v>
      </c>
      <c r="Q63" s="30">
        <f t="shared" si="5"/>
        <v>3.0619999999999998</v>
      </c>
      <c r="R63" s="28"/>
      <c r="S63" s="31">
        <f t="shared" si="15"/>
        <v>304.02</v>
      </c>
      <c r="T63" s="32"/>
      <c r="U63" s="33">
        <f t="shared" si="16"/>
        <v>300</v>
      </c>
      <c r="V63" s="34">
        <f t="shared" si="17"/>
        <v>3.0619999999999998</v>
      </c>
      <c r="W63" s="623">
        <v>0.01</v>
      </c>
      <c r="X63" s="35">
        <f t="shared" si="18"/>
        <v>4.46</v>
      </c>
      <c r="Y63" s="36">
        <f t="shared" si="8"/>
        <v>4.2589999999999995</v>
      </c>
      <c r="Z63" s="37">
        <f>SUM(I63-I63*5%+K63)</f>
        <v>4.2589999999999995</v>
      </c>
      <c r="AA63" s="1"/>
      <c r="AB63" s="1"/>
      <c r="AC63" s="1"/>
      <c r="AD63" s="1"/>
    </row>
    <row r="64" spans="1:30">
      <c r="A64" s="62">
        <v>57</v>
      </c>
      <c r="B64" s="814" t="s">
        <v>529</v>
      </c>
      <c r="C64" s="815"/>
      <c r="D64" s="815"/>
      <c r="E64" s="815"/>
      <c r="F64" s="816"/>
      <c r="G64" s="23">
        <v>2.76</v>
      </c>
      <c r="H64" s="59"/>
      <c r="I64" s="23">
        <v>4.0199999999999996</v>
      </c>
      <c r="J64" s="52">
        <v>300</v>
      </c>
      <c r="K64" s="25">
        <v>0.11</v>
      </c>
      <c r="L64" s="26">
        <f t="shared" si="13"/>
        <v>302.76</v>
      </c>
      <c r="M64" s="27">
        <f t="shared" si="14"/>
        <v>300</v>
      </c>
      <c r="N64" s="28"/>
      <c r="O64" s="623">
        <v>0.01</v>
      </c>
      <c r="P64" s="29">
        <f t="shared" si="12"/>
        <v>2.8699999999999997</v>
      </c>
      <c r="Q64" s="30">
        <f t="shared" si="5"/>
        <v>2.7319999999999998</v>
      </c>
      <c r="R64" s="28"/>
      <c r="S64" s="31">
        <f t="shared" si="15"/>
        <v>304.02</v>
      </c>
      <c r="T64" s="32"/>
      <c r="U64" s="33">
        <f t="shared" si="16"/>
        <v>300</v>
      </c>
      <c r="V64" s="34">
        <f t="shared" si="17"/>
        <v>2.7319999999999998</v>
      </c>
      <c r="W64" s="623">
        <v>0.01</v>
      </c>
      <c r="X64" s="35">
        <f t="shared" si="18"/>
        <v>4.13</v>
      </c>
      <c r="Y64" s="36">
        <f t="shared" si="8"/>
        <v>3.9289999999999994</v>
      </c>
      <c r="Z64" s="37">
        <f t="shared" si="19"/>
        <v>3.9289999999999994</v>
      </c>
      <c r="AA64" s="1"/>
      <c r="AB64" s="1"/>
      <c r="AC64" s="1"/>
      <c r="AD64" s="1"/>
    </row>
    <row r="65" spans="1:30">
      <c r="A65" s="62">
        <v>58</v>
      </c>
      <c r="B65" s="814" t="s">
        <v>530</v>
      </c>
      <c r="C65" s="815"/>
      <c r="D65" s="815"/>
      <c r="E65" s="815"/>
      <c r="F65" s="816"/>
      <c r="G65" s="23">
        <v>2.76</v>
      </c>
      <c r="H65" s="59"/>
      <c r="I65" s="23">
        <v>4.0199999999999996</v>
      </c>
      <c r="J65" s="52">
        <v>300</v>
      </c>
      <c r="K65" s="25">
        <v>0.11</v>
      </c>
      <c r="L65" s="26">
        <f t="shared" si="13"/>
        <v>302.76</v>
      </c>
      <c r="M65" s="27">
        <f t="shared" si="14"/>
        <v>300</v>
      </c>
      <c r="N65" s="28"/>
      <c r="O65" s="623">
        <v>0.01</v>
      </c>
      <c r="P65" s="29">
        <f t="shared" si="12"/>
        <v>2.8699999999999997</v>
      </c>
      <c r="Q65" s="30">
        <f t="shared" si="5"/>
        <v>2.7319999999999998</v>
      </c>
      <c r="R65" s="28"/>
      <c r="S65" s="31">
        <f t="shared" si="15"/>
        <v>304.02</v>
      </c>
      <c r="T65" s="32"/>
      <c r="U65" s="33">
        <f t="shared" si="16"/>
        <v>300</v>
      </c>
      <c r="V65" s="34">
        <f t="shared" si="17"/>
        <v>2.7319999999999998</v>
      </c>
      <c r="W65" s="623">
        <v>0.01</v>
      </c>
      <c r="X65" s="35">
        <f t="shared" si="18"/>
        <v>4.13</v>
      </c>
      <c r="Y65" s="36">
        <f t="shared" si="8"/>
        <v>3.9289999999999994</v>
      </c>
      <c r="Z65" s="37">
        <f t="shared" si="19"/>
        <v>3.9289999999999994</v>
      </c>
      <c r="AA65" s="1"/>
      <c r="AB65" s="1"/>
      <c r="AC65" s="1"/>
      <c r="AD65" s="1"/>
    </row>
    <row r="66" spans="1:30">
      <c r="A66" s="62">
        <v>59</v>
      </c>
      <c r="B66" s="814" t="s">
        <v>531</v>
      </c>
      <c r="C66" s="815"/>
      <c r="D66" s="815"/>
      <c r="E66" s="815"/>
      <c r="F66" s="816"/>
      <c r="G66" s="23">
        <v>2.76</v>
      </c>
      <c r="H66" s="59"/>
      <c r="I66" s="23">
        <v>4.0199999999999996</v>
      </c>
      <c r="J66" s="52">
        <v>300</v>
      </c>
      <c r="K66" s="25">
        <v>0.11</v>
      </c>
      <c r="L66" s="26">
        <f t="shared" si="13"/>
        <v>302.76</v>
      </c>
      <c r="M66" s="27">
        <f t="shared" si="14"/>
        <v>300</v>
      </c>
      <c r="N66" s="28"/>
      <c r="O66" s="623">
        <v>0.01</v>
      </c>
      <c r="P66" s="29">
        <f t="shared" si="12"/>
        <v>2.8699999999999997</v>
      </c>
      <c r="Q66" s="30">
        <f t="shared" si="5"/>
        <v>2.7319999999999998</v>
      </c>
      <c r="R66" s="28"/>
      <c r="S66" s="31">
        <f t="shared" si="15"/>
        <v>304.02</v>
      </c>
      <c r="T66" s="32"/>
      <c r="U66" s="33">
        <f t="shared" si="16"/>
        <v>300</v>
      </c>
      <c r="V66" s="34">
        <f t="shared" si="17"/>
        <v>2.7319999999999998</v>
      </c>
      <c r="W66" s="623">
        <v>0.01</v>
      </c>
      <c r="X66" s="35">
        <f t="shared" si="18"/>
        <v>4.13</v>
      </c>
      <c r="Y66" s="36">
        <f t="shared" si="8"/>
        <v>3.9289999999999994</v>
      </c>
      <c r="Z66" s="37">
        <f t="shared" si="19"/>
        <v>3.9289999999999994</v>
      </c>
      <c r="AA66" s="1"/>
      <c r="AB66" s="1"/>
      <c r="AC66" s="1"/>
      <c r="AD66" s="1"/>
    </row>
    <row r="67" spans="1:30" ht="15.75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17"/>
      <c r="S67" s="817"/>
      <c r="T67" s="817"/>
      <c r="U67" s="817"/>
      <c r="V67" s="817"/>
      <c r="W67" s="817"/>
      <c r="X67" s="817"/>
      <c r="Y67" s="818"/>
      <c r="Z67" s="20"/>
      <c r="AA67" s="1"/>
      <c r="AB67" s="1"/>
      <c r="AC67" s="1"/>
      <c r="AD67" s="1"/>
    </row>
    <row r="68" spans="1:30">
      <c r="A68" s="805" t="s">
        <v>89</v>
      </c>
      <c r="B68" s="805"/>
      <c r="C68" s="805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  <c r="P68" s="805"/>
      <c r="Q68" s="805"/>
      <c r="R68" s="805"/>
      <c r="S68" s="805"/>
      <c r="T68" s="805"/>
      <c r="U68" s="805"/>
      <c r="V68" s="805"/>
      <c r="W68" s="805"/>
      <c r="X68" s="805"/>
      <c r="Y68" s="806"/>
      <c r="Z68" s="63"/>
      <c r="AA68" s="1"/>
      <c r="AB68" s="1"/>
      <c r="AC68" s="1"/>
      <c r="AD68" s="1"/>
    </row>
    <row r="69" spans="1:30">
      <c r="A69" s="628"/>
      <c r="B69" s="11"/>
      <c r="C69" s="11"/>
      <c r="D69" s="11"/>
      <c r="E69" s="11"/>
      <c r="F69" s="11"/>
      <c r="G69" s="4" t="s">
        <v>6</v>
      </c>
      <c r="H69" s="5"/>
      <c r="I69" s="6" t="s">
        <v>6</v>
      </c>
      <c r="J69" s="776" t="s">
        <v>7</v>
      </c>
      <c r="K69" s="777"/>
      <c r="L69" s="778" t="s">
        <v>8</v>
      </c>
      <c r="M69" s="779"/>
      <c r="N69" s="669"/>
      <c r="O69" s="669" t="s">
        <v>9</v>
      </c>
      <c r="P69" s="778" t="s">
        <v>10</v>
      </c>
      <c r="Q69" s="780"/>
      <c r="R69" s="780"/>
      <c r="S69" s="780"/>
      <c r="T69" s="780"/>
      <c r="U69" s="780"/>
      <c r="V69" s="779"/>
      <c r="W69" s="8"/>
      <c r="X69" s="781" t="s">
        <v>10</v>
      </c>
      <c r="Y69" s="782"/>
      <c r="Z69" s="782"/>
      <c r="AA69" s="1"/>
      <c r="AB69" s="1"/>
      <c r="AC69" s="1"/>
      <c r="AD69" s="1"/>
    </row>
    <row r="70" spans="1:30">
      <c r="A70" s="628"/>
      <c r="B70" s="11"/>
      <c r="C70" s="11"/>
      <c r="D70" s="11"/>
      <c r="E70" s="11"/>
      <c r="F70" s="11"/>
      <c r="G70" s="12" t="s">
        <v>11</v>
      </c>
      <c r="H70" s="13"/>
      <c r="I70" s="12" t="s">
        <v>12</v>
      </c>
      <c r="J70" s="14" t="s">
        <v>13</v>
      </c>
      <c r="K70" s="15" t="s">
        <v>14</v>
      </c>
      <c r="L70" s="16" t="s">
        <v>15</v>
      </c>
      <c r="M70" s="17" t="s">
        <v>16</v>
      </c>
      <c r="N70" s="17"/>
      <c r="O70" s="17"/>
      <c r="P70" s="16" t="s">
        <v>11</v>
      </c>
      <c r="Q70" s="18" t="s">
        <v>17</v>
      </c>
      <c r="R70" s="18"/>
      <c r="S70" s="16" t="s">
        <v>15</v>
      </c>
      <c r="T70" s="18"/>
      <c r="U70" s="18" t="s">
        <v>16</v>
      </c>
      <c r="V70" s="18" t="s">
        <v>16</v>
      </c>
      <c r="W70" s="18"/>
      <c r="X70" s="16" t="s">
        <v>12</v>
      </c>
      <c r="Y70" s="16" t="s">
        <v>16</v>
      </c>
      <c r="Z70" s="18" t="s">
        <v>17</v>
      </c>
      <c r="AA70" s="1"/>
      <c r="AB70" s="1"/>
      <c r="AC70" s="1"/>
      <c r="AD70" s="1"/>
    </row>
    <row r="71" spans="1:30">
      <c r="A71" s="45">
        <v>60</v>
      </c>
      <c r="B71" s="54" t="s">
        <v>90</v>
      </c>
      <c r="C71" s="55"/>
      <c r="D71" s="55"/>
      <c r="E71" s="55"/>
      <c r="F71" s="64"/>
      <c r="G71" s="65">
        <v>2.7</v>
      </c>
      <c r="H71" s="66"/>
      <c r="I71" s="23">
        <v>3.93</v>
      </c>
      <c r="J71" s="52">
        <v>200</v>
      </c>
      <c r="K71" s="25">
        <v>0.05</v>
      </c>
      <c r="L71" s="67">
        <f t="shared" ref="L71:L97" si="20">SUM(G71+J71)</f>
        <v>202.7</v>
      </c>
      <c r="M71" s="68">
        <f t="shared" ref="M71:M103" si="21">ROUND(G71-G71*5%+J71,-2)</f>
        <v>200</v>
      </c>
      <c r="N71" s="69"/>
      <c r="O71" s="629">
        <v>0</v>
      </c>
      <c r="P71" s="630">
        <f>SUM(G71+K71)</f>
        <v>2.75</v>
      </c>
      <c r="Q71" s="30">
        <f>SUM(G71-G71*5%+K71)</f>
        <v>2.6150000000000002</v>
      </c>
      <c r="R71" s="69"/>
      <c r="S71" s="31">
        <f>SUM(I71+J71)</f>
        <v>203.93</v>
      </c>
      <c r="T71" s="32"/>
      <c r="U71" s="33">
        <f t="shared" ref="U71:U97" si="22">ROUND(I71-I71*5%+J71,-2)</f>
        <v>200</v>
      </c>
      <c r="V71" s="34">
        <f>SUM(G71-G71*5%+K71)</f>
        <v>2.6150000000000002</v>
      </c>
      <c r="W71" s="34"/>
      <c r="X71" s="35">
        <f>SUM(I71+K71)</f>
        <v>3.98</v>
      </c>
      <c r="Y71" s="36">
        <f>SUM(I71-I71*5%+K71)</f>
        <v>3.7835000000000001</v>
      </c>
      <c r="Z71" s="37">
        <f>SUM(I71-I71*5%+K71)</f>
        <v>3.7835000000000001</v>
      </c>
      <c r="AA71" s="1"/>
      <c r="AB71" s="1"/>
      <c r="AC71" s="1"/>
      <c r="AD71" s="1"/>
    </row>
    <row r="72" spans="1:30">
      <c r="A72" s="45">
        <v>61</v>
      </c>
      <c r="B72" s="793" t="s">
        <v>91</v>
      </c>
      <c r="C72" s="794"/>
      <c r="D72" s="794"/>
      <c r="E72" s="794"/>
      <c r="F72" s="795"/>
      <c r="G72" s="65">
        <v>3.39</v>
      </c>
      <c r="H72" s="66"/>
      <c r="I72" s="23">
        <v>4.54</v>
      </c>
      <c r="J72" s="631"/>
      <c r="K72" s="25">
        <f t="shared" ref="K72" si="23">SUM(J72/10000)</f>
        <v>0</v>
      </c>
      <c r="L72" s="67">
        <f t="shared" si="20"/>
        <v>3.39</v>
      </c>
      <c r="M72" s="68">
        <f t="shared" si="21"/>
        <v>0</v>
      </c>
      <c r="N72" s="67"/>
      <c r="O72" s="67">
        <v>0</v>
      </c>
      <c r="P72" s="29">
        <f t="shared" ref="P72:P103" si="24">SUM(G72+K72)</f>
        <v>3.39</v>
      </c>
      <c r="Q72" s="30">
        <f t="shared" ref="Q72:Q97" si="25">SUM(G72-G72*5%+K72)</f>
        <v>3.2204999999999999</v>
      </c>
      <c r="R72" s="67"/>
      <c r="S72" s="70">
        <f t="shared" ref="S72:S97" si="26">SUM(I72+J72)</f>
        <v>4.54</v>
      </c>
      <c r="T72" s="32"/>
      <c r="U72" s="33">
        <f t="shared" si="22"/>
        <v>0</v>
      </c>
      <c r="V72" s="34">
        <f t="shared" ref="V72:V103" si="27">SUM(G72-G72*5%+K72)</f>
        <v>3.2204999999999999</v>
      </c>
      <c r="W72" s="34"/>
      <c r="X72" s="35">
        <f t="shared" ref="X72:X97" si="28">SUM(I72+K72)</f>
        <v>4.54</v>
      </c>
      <c r="Y72" s="36">
        <f t="shared" ref="Y72:Y97" si="29">SUM(I72-I72*5%+K72)</f>
        <v>4.3129999999999997</v>
      </c>
      <c r="Z72" s="37">
        <f t="shared" ref="Z72:Z97" si="30">SUM(I72-I72*5%+K72)</f>
        <v>4.3129999999999997</v>
      </c>
      <c r="AA72" s="1"/>
      <c r="AB72" s="1"/>
      <c r="AC72" s="1"/>
      <c r="AD72" s="1"/>
    </row>
    <row r="73" spans="1:30">
      <c r="A73" s="45">
        <v>62</v>
      </c>
      <c r="B73" s="689" t="s">
        <v>92</v>
      </c>
      <c r="C73" s="690"/>
      <c r="D73" s="690"/>
      <c r="E73" s="690"/>
      <c r="F73" s="632"/>
      <c r="G73" s="65">
        <v>4.47</v>
      </c>
      <c r="H73" s="66"/>
      <c r="I73" s="23">
        <v>5.49</v>
      </c>
      <c r="J73" s="631">
        <v>200</v>
      </c>
      <c r="K73" s="25">
        <v>0.05</v>
      </c>
      <c r="L73" s="67">
        <f t="shared" si="20"/>
        <v>204.47</v>
      </c>
      <c r="M73" s="68">
        <f t="shared" si="21"/>
        <v>200</v>
      </c>
      <c r="N73" s="67"/>
      <c r="O73" s="65">
        <v>0</v>
      </c>
      <c r="P73" s="630">
        <f t="shared" si="24"/>
        <v>4.5199999999999996</v>
      </c>
      <c r="Q73" s="30">
        <f t="shared" si="25"/>
        <v>4.2965</v>
      </c>
      <c r="R73" s="67"/>
      <c r="S73" s="70">
        <f t="shared" si="26"/>
        <v>205.49</v>
      </c>
      <c r="T73" s="32"/>
      <c r="U73" s="33">
        <f t="shared" si="22"/>
        <v>200</v>
      </c>
      <c r="V73" s="34">
        <f t="shared" si="27"/>
        <v>4.2965</v>
      </c>
      <c r="W73" s="34"/>
      <c r="X73" s="35">
        <f t="shared" si="28"/>
        <v>5.54</v>
      </c>
      <c r="Y73" s="36">
        <f t="shared" si="29"/>
        <v>5.2655000000000003</v>
      </c>
      <c r="Z73" s="37">
        <f t="shared" si="30"/>
        <v>5.2655000000000003</v>
      </c>
      <c r="AA73" s="1"/>
      <c r="AB73" s="1"/>
      <c r="AC73" s="1"/>
      <c r="AD73" s="1"/>
    </row>
    <row r="74" spans="1:30">
      <c r="A74" s="62">
        <v>63</v>
      </c>
      <c r="B74" s="539" t="s">
        <v>93</v>
      </c>
      <c r="C74" s="71"/>
      <c r="D74" s="71"/>
      <c r="E74" s="71"/>
      <c r="F74" s="72"/>
      <c r="G74" s="633">
        <v>3.14</v>
      </c>
      <c r="H74" s="66"/>
      <c r="I74" s="23">
        <v>4.3099999999999996</v>
      </c>
      <c r="J74" s="52">
        <v>200</v>
      </c>
      <c r="K74" s="25">
        <v>0.05</v>
      </c>
      <c r="L74" s="67">
        <f t="shared" si="20"/>
        <v>203.14</v>
      </c>
      <c r="M74" s="68">
        <f t="shared" si="21"/>
        <v>200</v>
      </c>
      <c r="N74" s="67"/>
      <c r="O74" s="65">
        <v>0</v>
      </c>
      <c r="P74" s="29">
        <f t="shared" si="24"/>
        <v>3.19</v>
      </c>
      <c r="Q74" s="30">
        <f t="shared" si="25"/>
        <v>3.0329999999999999</v>
      </c>
      <c r="R74" s="67"/>
      <c r="S74" s="70">
        <f t="shared" si="26"/>
        <v>204.31</v>
      </c>
      <c r="T74" s="32"/>
      <c r="U74" s="33">
        <f t="shared" si="22"/>
        <v>200</v>
      </c>
      <c r="V74" s="34">
        <f t="shared" si="27"/>
        <v>3.0329999999999999</v>
      </c>
      <c r="W74" s="34"/>
      <c r="X74" s="35">
        <f>SUM(I74+K74)</f>
        <v>4.3599999999999994</v>
      </c>
      <c r="Y74" s="36">
        <f t="shared" si="29"/>
        <v>4.1444999999999999</v>
      </c>
      <c r="Z74" s="37">
        <f t="shared" si="30"/>
        <v>4.1444999999999999</v>
      </c>
      <c r="AA74" s="1"/>
      <c r="AB74" s="1"/>
      <c r="AC74" s="1"/>
      <c r="AD74" s="1"/>
    </row>
    <row r="75" spans="1:30">
      <c r="A75" s="45">
        <v>64</v>
      </c>
      <c r="B75" s="54" t="s">
        <v>94</v>
      </c>
      <c r="C75" s="55"/>
      <c r="D75" s="55"/>
      <c r="E75" s="55"/>
      <c r="F75" s="64"/>
      <c r="G75" s="67">
        <v>3.14</v>
      </c>
      <c r="H75" s="66"/>
      <c r="I75" s="23">
        <v>4.3099999999999996</v>
      </c>
      <c r="J75" s="52">
        <v>200</v>
      </c>
      <c r="K75" s="25">
        <v>0.05</v>
      </c>
      <c r="L75" s="67">
        <f t="shared" si="20"/>
        <v>203.14</v>
      </c>
      <c r="M75" s="68">
        <f t="shared" si="21"/>
        <v>200</v>
      </c>
      <c r="N75" s="67"/>
      <c r="O75" s="65">
        <v>0</v>
      </c>
      <c r="P75" s="29">
        <f t="shared" si="24"/>
        <v>3.19</v>
      </c>
      <c r="Q75" s="30">
        <f t="shared" si="25"/>
        <v>3.0329999999999999</v>
      </c>
      <c r="R75" s="67"/>
      <c r="S75" s="70">
        <f t="shared" si="26"/>
        <v>204.31</v>
      </c>
      <c r="T75" s="32"/>
      <c r="U75" s="33">
        <f t="shared" si="22"/>
        <v>200</v>
      </c>
      <c r="V75" s="34">
        <f t="shared" si="27"/>
        <v>3.0329999999999999</v>
      </c>
      <c r="W75" s="34"/>
      <c r="X75" s="35">
        <f t="shared" si="28"/>
        <v>4.3599999999999994</v>
      </c>
      <c r="Y75" s="36">
        <f t="shared" si="29"/>
        <v>4.1444999999999999</v>
      </c>
      <c r="Z75" s="37">
        <f t="shared" si="30"/>
        <v>4.1444999999999999</v>
      </c>
      <c r="AA75" s="1"/>
      <c r="AB75" s="1"/>
      <c r="AC75" s="1"/>
      <c r="AD75" s="1"/>
    </row>
    <row r="76" spans="1:30">
      <c r="A76" s="45">
        <v>65</v>
      </c>
      <c r="B76" s="54" t="s">
        <v>95</v>
      </c>
      <c r="C76" s="55"/>
      <c r="D76" s="55"/>
      <c r="E76" s="55"/>
      <c r="F76" s="64"/>
      <c r="G76" s="65">
        <v>6.28</v>
      </c>
      <c r="H76" s="66"/>
      <c r="I76" s="23">
        <v>8.6199999999999992</v>
      </c>
      <c r="J76" s="52">
        <v>200</v>
      </c>
      <c r="K76" s="23">
        <v>0.1</v>
      </c>
      <c r="L76" s="67">
        <f t="shared" si="20"/>
        <v>206.28</v>
      </c>
      <c r="M76" s="68">
        <f t="shared" si="21"/>
        <v>200</v>
      </c>
      <c r="N76" s="67"/>
      <c r="O76" s="65">
        <v>0</v>
      </c>
      <c r="P76" s="29">
        <f t="shared" si="24"/>
        <v>6.38</v>
      </c>
      <c r="Q76" s="30">
        <f t="shared" si="25"/>
        <v>6.0659999999999998</v>
      </c>
      <c r="R76" s="67"/>
      <c r="S76" s="70">
        <f t="shared" si="26"/>
        <v>208.62</v>
      </c>
      <c r="T76" s="32"/>
      <c r="U76" s="33">
        <f t="shared" si="22"/>
        <v>200</v>
      </c>
      <c r="V76" s="34">
        <f t="shared" si="27"/>
        <v>6.0659999999999998</v>
      </c>
      <c r="W76" s="34"/>
      <c r="X76" s="35">
        <f t="shared" si="28"/>
        <v>8.7199999999999989</v>
      </c>
      <c r="Y76" s="36"/>
      <c r="Z76" s="37">
        <f t="shared" si="30"/>
        <v>8.2889999999999997</v>
      </c>
      <c r="AA76" s="1"/>
      <c r="AB76" s="1"/>
      <c r="AC76" s="1"/>
      <c r="AD76" s="1"/>
    </row>
    <row r="77" spans="1:30">
      <c r="A77" s="45">
        <v>66</v>
      </c>
      <c r="B77" s="54" t="s">
        <v>96</v>
      </c>
      <c r="C77" s="55"/>
      <c r="D77" s="55"/>
      <c r="E77" s="55"/>
      <c r="F77" s="64"/>
      <c r="G77" s="67">
        <v>3.14</v>
      </c>
      <c r="H77" s="66"/>
      <c r="I77" s="23">
        <v>4.3099999999999996</v>
      </c>
      <c r="J77" s="634">
        <v>200</v>
      </c>
      <c r="K77" s="25">
        <v>0.05</v>
      </c>
      <c r="L77" s="67">
        <f t="shared" si="20"/>
        <v>203.14</v>
      </c>
      <c r="M77" s="68">
        <f t="shared" si="21"/>
        <v>200</v>
      </c>
      <c r="N77" s="67"/>
      <c r="O77" s="65">
        <v>0</v>
      </c>
      <c r="P77" s="29">
        <f t="shared" si="24"/>
        <v>3.19</v>
      </c>
      <c r="Q77" s="30">
        <f t="shared" si="25"/>
        <v>3.0329999999999999</v>
      </c>
      <c r="R77" s="67"/>
      <c r="S77" s="70">
        <f t="shared" si="26"/>
        <v>204.31</v>
      </c>
      <c r="T77" s="32"/>
      <c r="U77" s="33">
        <f t="shared" si="22"/>
        <v>200</v>
      </c>
      <c r="V77" s="34">
        <f t="shared" si="27"/>
        <v>3.0329999999999999</v>
      </c>
      <c r="W77" s="34"/>
      <c r="X77" s="35">
        <f t="shared" si="28"/>
        <v>4.3599999999999994</v>
      </c>
      <c r="Y77" s="36">
        <f t="shared" si="29"/>
        <v>4.1444999999999999</v>
      </c>
      <c r="Z77" s="37">
        <f t="shared" si="30"/>
        <v>4.1444999999999999</v>
      </c>
      <c r="AA77" s="1"/>
      <c r="AB77" s="1"/>
      <c r="AC77" s="1"/>
      <c r="AD77" s="1"/>
    </row>
    <row r="78" spans="1:30">
      <c r="A78" s="682">
        <v>67</v>
      </c>
      <c r="B78" s="539" t="s">
        <v>97</v>
      </c>
      <c r="C78" s="71"/>
      <c r="D78" s="71"/>
      <c r="E78" s="71"/>
      <c r="F78" s="72"/>
      <c r="G78" s="65">
        <v>4.05</v>
      </c>
      <c r="H78" s="66"/>
      <c r="I78" s="23">
        <v>5.12</v>
      </c>
      <c r="J78" s="52">
        <v>200</v>
      </c>
      <c r="K78" s="25">
        <v>0.05</v>
      </c>
      <c r="L78" s="67">
        <f t="shared" si="20"/>
        <v>204.05</v>
      </c>
      <c r="M78" s="68">
        <f t="shared" si="21"/>
        <v>200</v>
      </c>
      <c r="N78" s="67"/>
      <c r="O78" s="65">
        <v>0</v>
      </c>
      <c r="P78" s="29">
        <f t="shared" si="24"/>
        <v>4.0999999999999996</v>
      </c>
      <c r="Q78" s="30">
        <f t="shared" si="25"/>
        <v>3.8974999999999995</v>
      </c>
      <c r="R78" s="67"/>
      <c r="S78" s="70">
        <f t="shared" si="26"/>
        <v>205.12</v>
      </c>
      <c r="T78" s="32"/>
      <c r="U78" s="33">
        <f t="shared" si="22"/>
        <v>200</v>
      </c>
      <c r="V78" s="34">
        <f t="shared" si="27"/>
        <v>3.8974999999999995</v>
      </c>
      <c r="W78" s="34"/>
      <c r="X78" s="35">
        <f t="shared" si="28"/>
        <v>5.17</v>
      </c>
      <c r="Y78" s="36">
        <f t="shared" si="29"/>
        <v>4.9139999999999997</v>
      </c>
      <c r="Z78" s="37">
        <f t="shared" si="30"/>
        <v>4.9139999999999997</v>
      </c>
      <c r="AA78" s="1"/>
      <c r="AB78" s="1"/>
      <c r="AC78" s="1"/>
      <c r="AD78" s="1"/>
    </row>
    <row r="79" spans="1:30">
      <c r="A79" s="45">
        <v>68</v>
      </c>
      <c r="B79" s="51" t="s">
        <v>98</v>
      </c>
      <c r="C79" s="51"/>
      <c r="D79" s="51"/>
      <c r="E79" s="51"/>
      <c r="F79" s="73"/>
      <c r="G79" s="65">
        <v>1.61</v>
      </c>
      <c r="H79" s="66"/>
      <c r="I79" s="23">
        <v>2.96</v>
      </c>
      <c r="J79" s="634">
        <v>200</v>
      </c>
      <c r="K79" s="25">
        <v>0.05</v>
      </c>
      <c r="L79" s="67">
        <f t="shared" si="20"/>
        <v>201.61</v>
      </c>
      <c r="M79" s="68">
        <f t="shared" si="21"/>
        <v>200</v>
      </c>
      <c r="N79" s="67"/>
      <c r="O79" s="65">
        <v>0</v>
      </c>
      <c r="P79" s="29">
        <f t="shared" si="24"/>
        <v>1.6600000000000001</v>
      </c>
      <c r="Q79" s="30">
        <f t="shared" si="25"/>
        <v>1.5795000000000001</v>
      </c>
      <c r="R79" s="67"/>
      <c r="S79" s="70">
        <f t="shared" si="26"/>
        <v>202.96</v>
      </c>
      <c r="T79" s="32"/>
      <c r="U79" s="33">
        <f t="shared" si="22"/>
        <v>200</v>
      </c>
      <c r="V79" s="34">
        <f t="shared" si="27"/>
        <v>1.5795000000000001</v>
      </c>
      <c r="W79" s="34"/>
      <c r="X79" s="35">
        <f t="shared" si="28"/>
        <v>3.01</v>
      </c>
      <c r="Y79" s="36">
        <f t="shared" si="29"/>
        <v>2.8619999999999997</v>
      </c>
      <c r="Z79" s="37">
        <f t="shared" si="30"/>
        <v>2.8619999999999997</v>
      </c>
      <c r="AA79" s="1"/>
      <c r="AB79" s="1"/>
      <c r="AC79" s="1"/>
      <c r="AD79" s="1"/>
    </row>
    <row r="80" spans="1:30">
      <c r="A80" s="45">
        <v>69</v>
      </c>
      <c r="B80" s="54" t="s">
        <v>99</v>
      </c>
      <c r="C80" s="55"/>
      <c r="D80" s="55"/>
      <c r="E80" s="55"/>
      <c r="F80" s="64"/>
      <c r="G80" s="65">
        <v>2.7</v>
      </c>
      <c r="H80" s="66"/>
      <c r="I80" s="23">
        <v>3.93</v>
      </c>
      <c r="J80" s="52">
        <v>200</v>
      </c>
      <c r="K80" s="25">
        <v>0.05</v>
      </c>
      <c r="L80" s="67">
        <f t="shared" si="20"/>
        <v>202.7</v>
      </c>
      <c r="M80" s="68">
        <f t="shared" si="21"/>
        <v>200</v>
      </c>
      <c r="N80" s="67"/>
      <c r="O80" s="65">
        <v>0</v>
      </c>
      <c r="P80" s="630">
        <f t="shared" si="24"/>
        <v>2.75</v>
      </c>
      <c r="Q80" s="30">
        <f t="shared" si="25"/>
        <v>2.6150000000000002</v>
      </c>
      <c r="R80" s="67"/>
      <c r="S80" s="70">
        <f t="shared" si="26"/>
        <v>203.93</v>
      </c>
      <c r="T80" s="32"/>
      <c r="U80" s="33">
        <f t="shared" si="22"/>
        <v>200</v>
      </c>
      <c r="V80" s="34">
        <f t="shared" si="27"/>
        <v>2.6150000000000002</v>
      </c>
      <c r="W80" s="34"/>
      <c r="X80" s="35">
        <f t="shared" si="28"/>
        <v>3.98</v>
      </c>
      <c r="Y80" s="36">
        <f t="shared" si="29"/>
        <v>3.7835000000000001</v>
      </c>
      <c r="Z80" s="37">
        <f t="shared" si="30"/>
        <v>3.7835000000000001</v>
      </c>
      <c r="AA80" s="1"/>
      <c r="AB80" s="1"/>
      <c r="AC80" s="1"/>
      <c r="AD80" s="1"/>
    </row>
    <row r="81" spans="1:30">
      <c r="A81" s="45">
        <v>70</v>
      </c>
      <c r="B81" s="54" t="s">
        <v>391</v>
      </c>
      <c r="C81" s="55"/>
      <c r="D81" s="55"/>
      <c r="E81" s="55"/>
      <c r="F81" s="64"/>
      <c r="G81" s="65">
        <v>6.32</v>
      </c>
      <c r="H81" s="66"/>
      <c r="I81" s="23">
        <v>7.14</v>
      </c>
      <c r="J81" s="74">
        <v>3000</v>
      </c>
      <c r="K81" s="25">
        <v>0.43</v>
      </c>
      <c r="L81" s="67">
        <f t="shared" si="20"/>
        <v>3006.32</v>
      </c>
      <c r="M81" s="68">
        <f t="shared" si="21"/>
        <v>3000</v>
      </c>
      <c r="N81" s="67"/>
      <c r="O81" s="67">
        <v>0.06</v>
      </c>
      <c r="P81" s="630">
        <f t="shared" si="24"/>
        <v>6.75</v>
      </c>
      <c r="Q81" s="30">
        <f t="shared" si="25"/>
        <v>6.4340000000000002</v>
      </c>
      <c r="R81" s="67"/>
      <c r="S81" s="70">
        <f t="shared" si="26"/>
        <v>3007.14</v>
      </c>
      <c r="T81" s="32"/>
      <c r="U81" s="33">
        <f t="shared" si="22"/>
        <v>3000</v>
      </c>
      <c r="V81" s="34">
        <f t="shared" si="27"/>
        <v>6.4340000000000002</v>
      </c>
      <c r="W81" s="34"/>
      <c r="X81" s="35">
        <f t="shared" si="28"/>
        <v>7.5699999999999994</v>
      </c>
      <c r="Y81" s="36">
        <f t="shared" si="29"/>
        <v>7.2129999999999992</v>
      </c>
      <c r="Z81" s="37">
        <f t="shared" si="30"/>
        <v>7.2129999999999992</v>
      </c>
      <c r="AA81" s="1"/>
      <c r="AB81" s="1"/>
      <c r="AC81" s="1"/>
      <c r="AD81" s="1"/>
    </row>
    <row r="82" spans="1:30">
      <c r="A82" s="45">
        <v>71</v>
      </c>
      <c r="B82" s="54" t="s">
        <v>392</v>
      </c>
      <c r="C82" s="55"/>
      <c r="D82" s="55"/>
      <c r="E82" s="55"/>
      <c r="F82" s="64"/>
      <c r="G82" s="65">
        <v>6.32</v>
      </c>
      <c r="H82" s="66"/>
      <c r="I82" s="23">
        <v>7.14</v>
      </c>
      <c r="J82" s="74">
        <v>3000</v>
      </c>
      <c r="K82" s="25">
        <v>0.05</v>
      </c>
      <c r="L82" s="67">
        <f>SUM(G82+J82)</f>
        <v>3006.32</v>
      </c>
      <c r="M82" s="68">
        <f>ROUND(G82-G82*5%+J82,-2)</f>
        <v>3000</v>
      </c>
      <c r="N82" s="67"/>
      <c r="O82" s="65">
        <v>0</v>
      </c>
      <c r="P82" s="630">
        <f t="shared" si="24"/>
        <v>6.37</v>
      </c>
      <c r="Q82" s="30">
        <f t="shared" si="25"/>
        <v>6.0540000000000003</v>
      </c>
      <c r="R82" s="67"/>
      <c r="S82" s="70">
        <f>SUM(I82+J82)</f>
        <v>3007.14</v>
      </c>
      <c r="T82" s="32"/>
      <c r="U82" s="33">
        <f>ROUND(I82-I82*5%+J82,-2)</f>
        <v>3000</v>
      </c>
      <c r="V82" s="34">
        <f t="shared" si="27"/>
        <v>6.0540000000000003</v>
      </c>
      <c r="W82" s="34"/>
      <c r="X82" s="35">
        <f t="shared" si="28"/>
        <v>7.1899999999999995</v>
      </c>
      <c r="Y82" s="36">
        <f t="shared" si="29"/>
        <v>6.8329999999999993</v>
      </c>
      <c r="Z82" s="37">
        <f t="shared" si="30"/>
        <v>6.8329999999999993</v>
      </c>
      <c r="AA82" s="1"/>
      <c r="AB82" s="1"/>
      <c r="AC82" s="1"/>
      <c r="AD82" s="1"/>
    </row>
    <row r="83" spans="1:30">
      <c r="A83" s="45"/>
      <c r="B83" s="54" t="s">
        <v>393</v>
      </c>
      <c r="C83" s="55"/>
      <c r="D83" s="55"/>
      <c r="E83" s="55"/>
      <c r="F83" s="64"/>
      <c r="G83" s="65">
        <v>6.32</v>
      </c>
      <c r="H83" s="66"/>
      <c r="I83" s="23">
        <v>7.14</v>
      </c>
      <c r="J83" s="74">
        <v>3000</v>
      </c>
      <c r="K83" s="25">
        <v>0.41</v>
      </c>
      <c r="L83" s="67">
        <f t="shared" ref="L83" si="31">SUM(G83+J83)</f>
        <v>3006.32</v>
      </c>
      <c r="M83" s="68">
        <f t="shared" ref="M83" si="32">ROUND(G83-G83*5%+J83,-2)</f>
        <v>3000</v>
      </c>
      <c r="N83" s="67"/>
      <c r="O83" s="67">
        <v>0.06</v>
      </c>
      <c r="P83" s="630">
        <f t="shared" ref="P83" si="33">SUM(G83+K83)</f>
        <v>6.73</v>
      </c>
      <c r="Q83" s="30">
        <f t="shared" ref="Q83" si="34">SUM(G83-G83*5%+K83)</f>
        <v>6.4140000000000006</v>
      </c>
      <c r="R83" s="67"/>
      <c r="S83" s="70">
        <f t="shared" ref="S83" si="35">SUM(I83+J83)</f>
        <v>3007.14</v>
      </c>
      <c r="T83" s="32"/>
      <c r="U83" s="33">
        <f t="shared" ref="U83" si="36">ROUND(I83-I83*5%+J83,-2)</f>
        <v>3000</v>
      </c>
      <c r="V83" s="34">
        <f t="shared" ref="V83" si="37">SUM(G83-G83*5%+K83)</f>
        <v>6.4140000000000006</v>
      </c>
      <c r="W83" s="34"/>
      <c r="X83" s="35">
        <f t="shared" ref="X83" si="38">SUM(I83+K83)</f>
        <v>7.55</v>
      </c>
      <c r="Y83" s="36"/>
      <c r="Z83" s="37"/>
      <c r="AA83" s="1"/>
      <c r="AB83" s="1"/>
      <c r="AC83" s="1"/>
      <c r="AD83" s="1"/>
    </row>
    <row r="84" spans="1:30">
      <c r="A84" s="45"/>
      <c r="B84" s="54" t="s">
        <v>394</v>
      </c>
      <c r="C84" s="55"/>
      <c r="D84" s="55"/>
      <c r="E84" s="55"/>
      <c r="F84" s="64"/>
      <c r="G84" s="65">
        <v>6.32</v>
      </c>
      <c r="H84" s="66"/>
      <c r="I84" s="23">
        <v>7.14</v>
      </c>
      <c r="J84" s="74">
        <v>3000</v>
      </c>
      <c r="K84" s="25">
        <v>0.41</v>
      </c>
      <c r="L84" s="67">
        <f t="shared" ref="L84" si="39">SUM(G84+J84)</f>
        <v>3006.32</v>
      </c>
      <c r="M84" s="68">
        <f t="shared" ref="M84" si="40">ROUND(G84-G84*5%+J84,-2)</f>
        <v>3000</v>
      </c>
      <c r="N84" s="67"/>
      <c r="O84" s="67">
        <v>0.06</v>
      </c>
      <c r="P84" s="630">
        <f t="shared" ref="P84" si="41">SUM(G84+K84)</f>
        <v>6.73</v>
      </c>
      <c r="Q84" s="30">
        <f t="shared" ref="Q84" si="42">SUM(G84-G84*5%+K84)</f>
        <v>6.4140000000000006</v>
      </c>
      <c r="R84" s="67"/>
      <c r="S84" s="70">
        <f t="shared" ref="S84" si="43">SUM(I84+J84)</f>
        <v>3007.14</v>
      </c>
      <c r="T84" s="32"/>
      <c r="U84" s="33">
        <f t="shared" ref="U84" si="44">ROUND(I84-I84*5%+J84,-2)</f>
        <v>3000</v>
      </c>
      <c r="V84" s="34">
        <f t="shared" ref="V84" si="45">SUM(G84-G84*5%+K84)</f>
        <v>6.4140000000000006</v>
      </c>
      <c r="W84" s="34"/>
      <c r="X84" s="35">
        <f t="shared" ref="X84" si="46">SUM(I84+K84)</f>
        <v>7.55</v>
      </c>
      <c r="Y84" s="36"/>
      <c r="Z84" s="37"/>
      <c r="AA84" s="1"/>
      <c r="AB84" s="1"/>
      <c r="AC84" s="1"/>
      <c r="AD84" s="1"/>
    </row>
    <row r="85" spans="1:30">
      <c r="A85" s="45"/>
      <c r="B85" s="54" t="s">
        <v>395</v>
      </c>
      <c r="C85" s="55"/>
      <c r="D85" s="55"/>
      <c r="E85" s="55"/>
      <c r="F85" s="64"/>
      <c r="G85" s="65">
        <v>6.32</v>
      </c>
      <c r="H85" s="66"/>
      <c r="I85" s="23">
        <v>7.14</v>
      </c>
      <c r="J85" s="74">
        <v>3000</v>
      </c>
      <c r="K85" s="25">
        <v>0.41</v>
      </c>
      <c r="L85" s="67">
        <f t="shared" ref="L85" si="47">SUM(G85+J85)</f>
        <v>3006.32</v>
      </c>
      <c r="M85" s="68">
        <f t="shared" ref="M85" si="48">ROUND(G85-G85*5%+J85,-2)</f>
        <v>3000</v>
      </c>
      <c r="N85" s="67"/>
      <c r="O85" s="67">
        <v>0.06</v>
      </c>
      <c r="P85" s="630">
        <f t="shared" ref="P85" si="49">SUM(G85+K85)</f>
        <v>6.73</v>
      </c>
      <c r="Q85" s="30">
        <f t="shared" ref="Q85" si="50">SUM(G85-G85*5%+K85)</f>
        <v>6.4140000000000006</v>
      </c>
      <c r="R85" s="67"/>
      <c r="S85" s="70">
        <f t="shared" ref="S85" si="51">SUM(I85+J85)</f>
        <v>3007.14</v>
      </c>
      <c r="T85" s="32"/>
      <c r="U85" s="33">
        <f t="shared" ref="U85" si="52">ROUND(I85-I85*5%+J85,-2)</f>
        <v>3000</v>
      </c>
      <c r="V85" s="34">
        <f t="shared" ref="V85" si="53">SUM(G85-G85*5%+K85)</f>
        <v>6.4140000000000006</v>
      </c>
      <c r="W85" s="34"/>
      <c r="X85" s="35">
        <f t="shared" ref="X85" si="54">SUM(I85+K85)</f>
        <v>7.55</v>
      </c>
      <c r="Y85" s="36"/>
      <c r="Z85" s="37"/>
      <c r="AA85" s="1"/>
      <c r="AB85" s="1"/>
      <c r="AC85" s="1"/>
      <c r="AD85" s="1"/>
    </row>
    <row r="86" spans="1:30">
      <c r="A86" s="45"/>
      <c r="B86" s="54" t="s">
        <v>396</v>
      </c>
      <c r="C86" s="55"/>
      <c r="D86" s="55"/>
      <c r="E86" s="55"/>
      <c r="F86" s="64"/>
      <c r="G86" s="65">
        <v>6.32</v>
      </c>
      <c r="H86" s="66"/>
      <c r="I86" s="23">
        <v>7.14</v>
      </c>
      <c r="J86" s="74">
        <v>3000</v>
      </c>
      <c r="K86" s="25">
        <v>0.08</v>
      </c>
      <c r="L86" s="67">
        <f t="shared" ref="L86" si="55">SUM(G86+J86)</f>
        <v>3006.32</v>
      </c>
      <c r="M86" s="68">
        <f t="shared" ref="M86" si="56">ROUND(G86-G86*5%+J86,-2)</f>
        <v>3000</v>
      </c>
      <c r="N86" s="67"/>
      <c r="O86" s="67">
        <v>0.06</v>
      </c>
      <c r="P86" s="29">
        <f t="shared" ref="P86" si="57">SUM(G86+K86)</f>
        <v>6.4</v>
      </c>
      <c r="Q86" s="30">
        <f t="shared" ref="Q86" si="58">SUM(G86-G86*5%+K86)</f>
        <v>6.0840000000000005</v>
      </c>
      <c r="R86" s="67"/>
      <c r="S86" s="70">
        <f t="shared" ref="S86" si="59">SUM(I86+J86)</f>
        <v>3007.14</v>
      </c>
      <c r="T86" s="32"/>
      <c r="U86" s="33">
        <f t="shared" ref="U86" si="60">ROUND(I86-I86*5%+J86,-2)</f>
        <v>3000</v>
      </c>
      <c r="V86" s="34">
        <f t="shared" ref="V86" si="61">SUM(G86-G86*5%+K86)</f>
        <v>6.0840000000000005</v>
      </c>
      <c r="W86" s="34"/>
      <c r="X86" s="35">
        <f t="shared" ref="X86" si="62">SUM(I86+K86)</f>
        <v>7.22</v>
      </c>
      <c r="Y86" s="36"/>
      <c r="Z86" s="37"/>
      <c r="AA86" s="1"/>
      <c r="AB86" s="1"/>
      <c r="AC86" s="1"/>
      <c r="AD86" s="1"/>
    </row>
    <row r="87" spans="1:30">
      <c r="A87" s="45"/>
      <c r="B87" s="54" t="s">
        <v>399</v>
      </c>
      <c r="C87" s="55"/>
      <c r="D87" s="55"/>
      <c r="E87" s="55"/>
      <c r="F87" s="64"/>
      <c r="G87" s="65">
        <v>6.32</v>
      </c>
      <c r="H87" s="66"/>
      <c r="I87" s="23">
        <v>7.14</v>
      </c>
      <c r="J87" s="74">
        <v>3000</v>
      </c>
      <c r="K87" s="25">
        <v>0.41</v>
      </c>
      <c r="L87" s="67">
        <f t="shared" ref="L87" si="63">SUM(G87+J87)</f>
        <v>3006.32</v>
      </c>
      <c r="M87" s="68">
        <f t="shared" ref="M87" si="64">ROUND(G87-G87*5%+J87,-2)</f>
        <v>3000</v>
      </c>
      <c r="N87" s="67"/>
      <c r="O87" s="67">
        <v>0.06</v>
      </c>
      <c r="P87" s="630">
        <f t="shared" ref="P87" si="65">SUM(G87+K87)</f>
        <v>6.73</v>
      </c>
      <c r="Q87" s="30">
        <f t="shared" ref="Q87" si="66">SUM(G87-G87*5%+K87)</f>
        <v>6.4140000000000006</v>
      </c>
      <c r="R87" s="67"/>
      <c r="S87" s="70">
        <f t="shared" ref="S87" si="67">SUM(I87+J87)</f>
        <v>3007.14</v>
      </c>
      <c r="T87" s="32"/>
      <c r="U87" s="33">
        <f t="shared" ref="U87" si="68">ROUND(I87-I87*5%+J87,-2)</f>
        <v>3000</v>
      </c>
      <c r="V87" s="34">
        <f t="shared" ref="V87" si="69">SUM(G87-G87*5%+K87)</f>
        <v>6.4140000000000006</v>
      </c>
      <c r="W87" s="34"/>
      <c r="X87" s="35">
        <f t="shared" ref="X87" si="70">SUM(I87+K87)</f>
        <v>7.55</v>
      </c>
      <c r="Y87" s="36"/>
      <c r="Z87" s="37"/>
      <c r="AA87" s="1"/>
      <c r="AB87" s="1"/>
      <c r="AC87" s="1"/>
      <c r="AD87" s="1"/>
    </row>
    <row r="88" spans="1:30">
      <c r="A88" s="45"/>
      <c r="B88" s="54" t="s">
        <v>397</v>
      </c>
      <c r="C88" s="55"/>
      <c r="D88" s="55"/>
      <c r="E88" s="55"/>
      <c r="F88" s="64"/>
      <c r="G88" s="65">
        <v>6.32</v>
      </c>
      <c r="H88" s="66"/>
      <c r="I88" s="23">
        <v>7.14</v>
      </c>
      <c r="J88" s="74">
        <v>3000</v>
      </c>
      <c r="K88" s="25">
        <v>0.08</v>
      </c>
      <c r="L88" s="67">
        <f t="shared" ref="L88" si="71">SUM(G88+J88)</f>
        <v>3006.32</v>
      </c>
      <c r="M88" s="68">
        <f t="shared" ref="M88" si="72">ROUND(G88-G88*5%+J88,-2)</f>
        <v>3000</v>
      </c>
      <c r="N88" s="67"/>
      <c r="O88" s="67">
        <v>0.06</v>
      </c>
      <c r="P88" s="29">
        <f t="shared" ref="P88" si="73">SUM(G88+K88)</f>
        <v>6.4</v>
      </c>
      <c r="Q88" s="30">
        <f t="shared" ref="Q88" si="74">SUM(G88-G88*5%+K88)</f>
        <v>6.0840000000000005</v>
      </c>
      <c r="R88" s="67"/>
      <c r="S88" s="70">
        <f t="shared" ref="S88" si="75">SUM(I88+J88)</f>
        <v>3007.14</v>
      </c>
      <c r="T88" s="32"/>
      <c r="U88" s="33">
        <f t="shared" ref="U88" si="76">ROUND(I88-I88*5%+J88,-2)</f>
        <v>3000</v>
      </c>
      <c r="V88" s="34">
        <f t="shared" ref="V88" si="77">SUM(G88-G88*5%+K88)</f>
        <v>6.0840000000000005</v>
      </c>
      <c r="W88" s="34"/>
      <c r="X88" s="35">
        <f t="shared" ref="X88" si="78">SUM(I88+K88)</f>
        <v>7.22</v>
      </c>
      <c r="Y88" s="36"/>
      <c r="Z88" s="37"/>
      <c r="AA88" s="1"/>
      <c r="AB88" s="1"/>
      <c r="AC88" s="1"/>
      <c r="AD88" s="1"/>
    </row>
    <row r="89" spans="1:30">
      <c r="A89" s="45"/>
      <c r="B89" s="54" t="s">
        <v>398</v>
      </c>
      <c r="C89" s="55"/>
      <c r="D89" s="55"/>
      <c r="E89" s="55"/>
      <c r="F89" s="64"/>
      <c r="G89" s="65">
        <v>6.32</v>
      </c>
      <c r="H89" s="66"/>
      <c r="I89" s="23">
        <v>7.14</v>
      </c>
      <c r="J89" s="74">
        <v>3000</v>
      </c>
      <c r="K89" s="25">
        <v>0.41</v>
      </c>
      <c r="L89" s="67">
        <f t="shared" ref="L89" si="79">SUM(G89+J89)</f>
        <v>3006.32</v>
      </c>
      <c r="M89" s="68">
        <f t="shared" ref="M89" si="80">ROUND(G89-G89*5%+J89,-2)</f>
        <v>3000</v>
      </c>
      <c r="N89" s="67"/>
      <c r="O89" s="67">
        <v>0.06</v>
      </c>
      <c r="P89" s="630">
        <f t="shared" ref="P89" si="81">SUM(G89+K89)</f>
        <v>6.73</v>
      </c>
      <c r="Q89" s="30">
        <f t="shared" ref="Q89" si="82">SUM(G89-G89*5%+K89)</f>
        <v>6.4140000000000006</v>
      </c>
      <c r="R89" s="67"/>
      <c r="S89" s="70">
        <f t="shared" ref="S89" si="83">SUM(I89+J89)</f>
        <v>3007.14</v>
      </c>
      <c r="T89" s="32"/>
      <c r="U89" s="33">
        <f t="shared" ref="U89" si="84">ROUND(I89-I89*5%+J89,-2)</f>
        <v>3000</v>
      </c>
      <c r="V89" s="34">
        <f t="shared" ref="V89" si="85">SUM(G89-G89*5%+K89)</f>
        <v>6.4140000000000006</v>
      </c>
      <c r="W89" s="34"/>
      <c r="X89" s="35">
        <f t="shared" ref="X89" si="86">SUM(I89+K89)</f>
        <v>7.55</v>
      </c>
      <c r="Y89" s="36"/>
      <c r="Z89" s="37"/>
      <c r="AA89" s="1"/>
      <c r="AB89" s="1"/>
      <c r="AC89" s="1"/>
      <c r="AD89" s="1"/>
    </row>
    <row r="90" spans="1:30">
      <c r="A90" s="45"/>
      <c r="B90" s="54" t="s">
        <v>400</v>
      </c>
      <c r="C90" s="55"/>
      <c r="D90" s="55"/>
      <c r="E90" s="55"/>
      <c r="F90" s="64"/>
      <c r="G90" s="65">
        <v>6.32</v>
      </c>
      <c r="H90" s="66"/>
      <c r="I90" s="23">
        <v>7.14</v>
      </c>
      <c r="J90" s="74">
        <v>3000</v>
      </c>
      <c r="K90" s="25">
        <v>0.41</v>
      </c>
      <c r="L90" s="67">
        <f t="shared" ref="L90" si="87">SUM(G90+J90)</f>
        <v>3006.32</v>
      </c>
      <c r="M90" s="68">
        <f t="shared" ref="M90" si="88">ROUND(G90-G90*5%+J90,-2)</f>
        <v>3000</v>
      </c>
      <c r="N90" s="67"/>
      <c r="O90" s="67">
        <v>0.06</v>
      </c>
      <c r="P90" s="630">
        <f t="shared" ref="P90" si="89">SUM(G90+K90)</f>
        <v>6.73</v>
      </c>
      <c r="Q90" s="30">
        <f t="shared" ref="Q90" si="90">SUM(G90-G90*5%+K90)</f>
        <v>6.4140000000000006</v>
      </c>
      <c r="R90" s="67"/>
      <c r="S90" s="70">
        <f t="shared" ref="S90" si="91">SUM(I90+J90)</f>
        <v>3007.14</v>
      </c>
      <c r="T90" s="32"/>
      <c r="U90" s="33">
        <f t="shared" ref="U90" si="92">ROUND(I90-I90*5%+J90,-2)</f>
        <v>3000</v>
      </c>
      <c r="V90" s="34">
        <f t="shared" ref="V90" si="93">SUM(G90-G90*5%+K90)</f>
        <v>6.4140000000000006</v>
      </c>
      <c r="W90" s="34"/>
      <c r="X90" s="35">
        <f t="shared" ref="X90" si="94">SUM(I90+K90)</f>
        <v>7.55</v>
      </c>
      <c r="Y90" s="36"/>
      <c r="Z90" s="37"/>
      <c r="AA90" s="1"/>
      <c r="AB90" s="1"/>
      <c r="AC90" s="1"/>
      <c r="AD90" s="1"/>
    </row>
    <row r="91" spans="1:30">
      <c r="A91" s="45">
        <v>72</v>
      </c>
      <c r="B91" s="54" t="s">
        <v>100</v>
      </c>
      <c r="C91" s="55"/>
      <c r="D91" s="55"/>
      <c r="E91" s="55"/>
      <c r="F91" s="64"/>
      <c r="G91" s="65">
        <v>4.05</v>
      </c>
      <c r="H91" s="66"/>
      <c r="I91" s="23">
        <v>5.12</v>
      </c>
      <c r="J91" s="52">
        <v>800</v>
      </c>
      <c r="K91" s="25">
        <v>0.52</v>
      </c>
      <c r="L91" s="67">
        <f t="shared" si="20"/>
        <v>804.05</v>
      </c>
      <c r="M91" s="68">
        <f t="shared" si="21"/>
        <v>800</v>
      </c>
      <c r="N91" s="67"/>
      <c r="O91" s="67"/>
      <c r="P91" s="29">
        <f t="shared" si="24"/>
        <v>4.57</v>
      </c>
      <c r="Q91" s="30">
        <f t="shared" si="25"/>
        <v>4.3674999999999997</v>
      </c>
      <c r="R91" s="67"/>
      <c r="S91" s="70">
        <f t="shared" si="26"/>
        <v>805.12</v>
      </c>
      <c r="T91" s="32"/>
      <c r="U91" s="33">
        <f t="shared" si="22"/>
        <v>800</v>
      </c>
      <c r="V91" s="34">
        <f t="shared" si="27"/>
        <v>4.3674999999999997</v>
      </c>
      <c r="W91" s="34"/>
      <c r="X91" s="35">
        <f t="shared" si="28"/>
        <v>5.6400000000000006</v>
      </c>
      <c r="Y91" s="36">
        <f t="shared" si="29"/>
        <v>5.3840000000000003</v>
      </c>
      <c r="Z91" s="37">
        <f t="shared" si="30"/>
        <v>5.3840000000000003</v>
      </c>
      <c r="AA91" s="1"/>
      <c r="AB91" s="1"/>
      <c r="AC91" s="1"/>
      <c r="AD91" s="1"/>
    </row>
    <row r="92" spans="1:30">
      <c r="A92" s="45">
        <v>73</v>
      </c>
      <c r="B92" s="54" t="s">
        <v>101</v>
      </c>
      <c r="C92" s="55"/>
      <c r="D92" s="55"/>
      <c r="E92" s="55"/>
      <c r="F92" s="64"/>
      <c r="G92" s="65">
        <v>5.48</v>
      </c>
      <c r="H92" s="66"/>
      <c r="I92" s="23">
        <v>6.39</v>
      </c>
      <c r="J92" s="56">
        <v>11300</v>
      </c>
      <c r="K92" s="25">
        <v>0.38</v>
      </c>
      <c r="L92" s="67">
        <f t="shared" si="20"/>
        <v>11305.48</v>
      </c>
      <c r="M92" s="68">
        <f t="shared" si="21"/>
        <v>11300</v>
      </c>
      <c r="N92" s="67"/>
      <c r="O92" s="67">
        <v>0.04</v>
      </c>
      <c r="P92" s="630">
        <f t="shared" si="24"/>
        <v>5.86</v>
      </c>
      <c r="Q92" s="30">
        <f t="shared" si="25"/>
        <v>5.5860000000000003</v>
      </c>
      <c r="R92" s="67"/>
      <c r="S92" s="70">
        <f t="shared" si="26"/>
        <v>11306.39</v>
      </c>
      <c r="T92" s="32"/>
      <c r="U92" s="33">
        <f t="shared" si="22"/>
        <v>11300</v>
      </c>
      <c r="V92" s="34">
        <f t="shared" si="27"/>
        <v>5.5860000000000003</v>
      </c>
      <c r="W92" s="34"/>
      <c r="X92" s="35">
        <f t="shared" si="28"/>
        <v>6.77</v>
      </c>
      <c r="Y92" s="36">
        <f t="shared" si="29"/>
        <v>6.4504999999999999</v>
      </c>
      <c r="Z92" s="37">
        <f t="shared" si="30"/>
        <v>6.4504999999999999</v>
      </c>
      <c r="AA92" s="1"/>
      <c r="AB92" s="1"/>
      <c r="AC92" s="1"/>
      <c r="AD92" s="1"/>
    </row>
    <row r="93" spans="1:30">
      <c r="A93" s="45">
        <v>74</v>
      </c>
      <c r="B93" s="54" t="s">
        <v>102</v>
      </c>
      <c r="C93" s="55"/>
      <c r="D93" s="55"/>
      <c r="E93" s="55"/>
      <c r="F93" s="64"/>
      <c r="G93" s="65">
        <v>5.48</v>
      </c>
      <c r="H93" s="66"/>
      <c r="I93" s="23">
        <v>6.39</v>
      </c>
      <c r="J93" s="56">
        <v>11300</v>
      </c>
      <c r="K93" s="25">
        <v>0.05</v>
      </c>
      <c r="L93" s="67">
        <f>SUM(G93+J93)</f>
        <v>11305.48</v>
      </c>
      <c r="M93" s="68">
        <f>ROUND(G93-G93*5%+J93,-2)</f>
        <v>11300</v>
      </c>
      <c r="N93" s="67"/>
      <c r="O93" s="65">
        <v>0</v>
      </c>
      <c r="P93" s="29">
        <f t="shared" si="24"/>
        <v>5.53</v>
      </c>
      <c r="Q93" s="30">
        <f t="shared" si="25"/>
        <v>5.2560000000000002</v>
      </c>
      <c r="R93" s="67"/>
      <c r="S93" s="70">
        <f>SUM(I93+J93)</f>
        <v>11306.39</v>
      </c>
      <c r="T93" s="32"/>
      <c r="U93" s="33">
        <f>ROUND(I93-I93*5%+J93,-2)</f>
        <v>11300</v>
      </c>
      <c r="V93" s="34">
        <f t="shared" si="27"/>
        <v>5.2560000000000002</v>
      </c>
      <c r="W93" s="34"/>
      <c r="X93" s="35">
        <f t="shared" si="28"/>
        <v>6.4399999999999995</v>
      </c>
      <c r="Y93" s="36">
        <f t="shared" si="29"/>
        <v>6.1204999999999998</v>
      </c>
      <c r="Z93" s="37">
        <f t="shared" si="30"/>
        <v>6.1204999999999998</v>
      </c>
      <c r="AA93" s="1"/>
      <c r="AB93" s="1"/>
      <c r="AC93" s="1"/>
      <c r="AD93" s="1"/>
    </row>
    <row r="94" spans="1:30">
      <c r="A94" s="691">
        <v>75</v>
      </c>
      <c r="B94" s="54" t="s">
        <v>103</v>
      </c>
      <c r="C94" s="55"/>
      <c r="D94" s="55"/>
      <c r="E94" s="55"/>
      <c r="F94" s="64"/>
      <c r="G94" s="65">
        <v>10.76</v>
      </c>
      <c r="H94" s="66"/>
      <c r="I94" s="23">
        <v>10.76</v>
      </c>
      <c r="J94" s="692">
        <v>0.2</v>
      </c>
      <c r="K94" s="103">
        <v>0.33</v>
      </c>
      <c r="L94" s="635">
        <f>SUM(G94-G94*5%+J94)</f>
        <v>10.421999999999999</v>
      </c>
      <c r="M94" s="68">
        <f>ROUND(G94-G94*5%+J94,-2)</f>
        <v>0</v>
      </c>
      <c r="N94" s="99">
        <f>SUM(I94+J94)</f>
        <v>10.959999999999999</v>
      </c>
      <c r="O94" s="693">
        <v>0.04</v>
      </c>
      <c r="P94" s="29">
        <f t="shared" si="24"/>
        <v>11.09</v>
      </c>
      <c r="Q94" s="30">
        <f t="shared" si="25"/>
        <v>10.552</v>
      </c>
      <c r="R94" s="67"/>
      <c r="S94" s="70"/>
      <c r="T94" s="32"/>
      <c r="U94" s="33"/>
      <c r="V94" s="99">
        <f>SUM(I94-I94*5%+J94)</f>
        <v>10.421999999999999</v>
      </c>
      <c r="W94" s="99"/>
      <c r="X94" s="35">
        <f t="shared" si="28"/>
        <v>11.09</v>
      </c>
      <c r="Y94" s="36"/>
      <c r="Z94" s="37">
        <f t="shared" si="30"/>
        <v>10.552</v>
      </c>
      <c r="AA94" s="1"/>
      <c r="AB94" s="1"/>
      <c r="AC94" s="1"/>
      <c r="AD94" s="1"/>
    </row>
    <row r="95" spans="1:30">
      <c r="A95" s="45">
        <v>76</v>
      </c>
      <c r="B95" s="54" t="s">
        <v>104</v>
      </c>
      <c r="C95" s="55"/>
      <c r="D95" s="55"/>
      <c r="E95" s="55"/>
      <c r="F95" s="64"/>
      <c r="G95" s="65">
        <v>11.86</v>
      </c>
      <c r="H95" s="66"/>
      <c r="I95" s="23">
        <v>11.86</v>
      </c>
      <c r="J95" s="56"/>
      <c r="K95" s="25">
        <v>0.01</v>
      </c>
      <c r="L95" s="67"/>
      <c r="M95" s="68"/>
      <c r="N95" s="67"/>
      <c r="O95" s="65">
        <v>0</v>
      </c>
      <c r="P95" s="29">
        <f t="shared" si="24"/>
        <v>11.87</v>
      </c>
      <c r="Q95" s="30">
        <f t="shared" si="25"/>
        <v>11.276999999999999</v>
      </c>
      <c r="R95" s="67"/>
      <c r="S95" s="70"/>
      <c r="T95" s="32"/>
      <c r="U95" s="33"/>
      <c r="V95" s="34">
        <f t="shared" si="27"/>
        <v>11.276999999999999</v>
      </c>
      <c r="W95" s="34"/>
      <c r="X95" s="35">
        <f t="shared" si="28"/>
        <v>11.87</v>
      </c>
      <c r="Y95" s="36">
        <f t="shared" si="29"/>
        <v>11.276999999999999</v>
      </c>
      <c r="Z95" s="37">
        <f t="shared" si="30"/>
        <v>11.276999999999999</v>
      </c>
      <c r="AA95" s="1"/>
      <c r="AB95" s="1"/>
      <c r="AC95" s="1"/>
      <c r="AD95" s="1"/>
    </row>
    <row r="96" spans="1:30">
      <c r="A96" s="45">
        <v>77</v>
      </c>
      <c r="B96" s="772" t="s">
        <v>105</v>
      </c>
      <c r="C96" s="773"/>
      <c r="D96" s="773"/>
      <c r="E96" s="773"/>
      <c r="F96" s="64"/>
      <c r="G96" s="65">
        <v>16.37</v>
      </c>
      <c r="H96" s="66"/>
      <c r="I96" s="23">
        <v>24.87</v>
      </c>
      <c r="J96" s="56">
        <v>11000</v>
      </c>
      <c r="K96" s="23">
        <v>1.26</v>
      </c>
      <c r="L96" s="67">
        <f t="shared" si="20"/>
        <v>11016.37</v>
      </c>
      <c r="M96" s="68">
        <f t="shared" si="21"/>
        <v>11000</v>
      </c>
      <c r="N96" s="67"/>
      <c r="O96" s="67">
        <v>0.15</v>
      </c>
      <c r="P96" s="29">
        <f t="shared" si="24"/>
        <v>17.630000000000003</v>
      </c>
      <c r="Q96" s="30">
        <v>11.27</v>
      </c>
      <c r="R96" s="67"/>
      <c r="S96" s="70">
        <f t="shared" si="26"/>
        <v>11024.87</v>
      </c>
      <c r="T96" s="32"/>
      <c r="U96" s="33">
        <f t="shared" si="22"/>
        <v>11000</v>
      </c>
      <c r="V96" s="34">
        <f t="shared" si="27"/>
        <v>16.811500000000002</v>
      </c>
      <c r="W96" s="34"/>
      <c r="X96" s="35">
        <f t="shared" si="28"/>
        <v>26.130000000000003</v>
      </c>
      <c r="Y96" s="36">
        <v>22.28</v>
      </c>
      <c r="Z96" s="37">
        <f t="shared" si="30"/>
        <v>24.886500000000002</v>
      </c>
      <c r="AA96" s="1"/>
      <c r="AB96" s="1"/>
      <c r="AC96" s="1"/>
      <c r="AD96" s="1"/>
    </row>
    <row r="97" spans="1:31">
      <c r="A97" s="45">
        <v>78</v>
      </c>
      <c r="B97" s="772" t="s">
        <v>106</v>
      </c>
      <c r="C97" s="773"/>
      <c r="D97" s="773"/>
      <c r="E97" s="773"/>
      <c r="F97" s="64"/>
      <c r="G97" s="65">
        <v>16.37</v>
      </c>
      <c r="H97" s="66"/>
      <c r="I97" s="23">
        <v>24.87</v>
      </c>
      <c r="J97" s="56"/>
      <c r="K97" s="25"/>
      <c r="L97" s="67">
        <f t="shared" si="20"/>
        <v>16.37</v>
      </c>
      <c r="M97" s="68">
        <f t="shared" si="21"/>
        <v>0</v>
      </c>
      <c r="N97" s="67"/>
      <c r="O97" s="67"/>
      <c r="P97" s="29">
        <f t="shared" si="24"/>
        <v>16.37</v>
      </c>
      <c r="Q97" s="30">
        <f t="shared" si="25"/>
        <v>15.551500000000001</v>
      </c>
      <c r="R97" s="67"/>
      <c r="S97" s="70">
        <f t="shared" si="26"/>
        <v>24.87</v>
      </c>
      <c r="T97" s="32"/>
      <c r="U97" s="33">
        <f t="shared" si="22"/>
        <v>0</v>
      </c>
      <c r="V97" s="34">
        <f t="shared" si="27"/>
        <v>15.551500000000001</v>
      </c>
      <c r="W97" s="34"/>
      <c r="X97" s="35">
        <f t="shared" si="28"/>
        <v>24.87</v>
      </c>
      <c r="Y97" s="36">
        <f t="shared" si="29"/>
        <v>23.6265</v>
      </c>
      <c r="Z97" s="37">
        <f t="shared" si="30"/>
        <v>23.6265</v>
      </c>
      <c r="AA97" s="1"/>
      <c r="AB97" s="1"/>
      <c r="AC97" s="1"/>
      <c r="AD97" s="1"/>
    </row>
    <row r="98" spans="1:31">
      <c r="A98" s="45">
        <v>79</v>
      </c>
      <c r="B98" s="54" t="s">
        <v>107</v>
      </c>
      <c r="C98" s="55"/>
      <c r="D98" s="55"/>
      <c r="E98" s="55"/>
      <c r="F98" s="64"/>
      <c r="G98" s="65">
        <v>5.64</v>
      </c>
      <c r="H98" s="67"/>
      <c r="I98" s="23">
        <v>5.64</v>
      </c>
      <c r="J98" s="52">
        <v>200</v>
      </c>
      <c r="K98" s="25">
        <v>0.05</v>
      </c>
      <c r="L98" s="75">
        <v>35200</v>
      </c>
      <c r="M98" s="68">
        <f>ROUND(G98-G98*5%+J98,-2)</f>
        <v>200</v>
      </c>
      <c r="N98" s="75"/>
      <c r="O98" s="636">
        <v>0</v>
      </c>
      <c r="P98" s="29">
        <f>SUM(G98+K98)</f>
        <v>5.6899999999999995</v>
      </c>
      <c r="Q98" s="30">
        <f>SUM(G98-G98*5%+K98)</f>
        <v>5.4079999999999995</v>
      </c>
      <c r="R98" s="75"/>
      <c r="S98" s="70">
        <v>35200</v>
      </c>
      <c r="T98" s="32"/>
      <c r="U98" s="33">
        <f t="shared" ref="U98:U103" si="95">ROUND(I98-I98*5%+J98,-2)</f>
        <v>200</v>
      </c>
      <c r="V98" s="34">
        <f>SUM(G98-G98*5%+K98)</f>
        <v>5.4079999999999995</v>
      </c>
      <c r="W98" s="34"/>
      <c r="X98" s="35">
        <f>SUM(I98+K98)</f>
        <v>5.6899999999999995</v>
      </c>
      <c r="Y98" s="36"/>
      <c r="Z98" s="37"/>
      <c r="AA98" s="1"/>
      <c r="AB98" s="1"/>
      <c r="AC98" s="1"/>
      <c r="AD98" s="1"/>
    </row>
    <row r="99" spans="1:31">
      <c r="A99" s="53">
        <v>80</v>
      </c>
      <c r="B99" s="51" t="s">
        <v>108</v>
      </c>
      <c r="C99" s="51"/>
      <c r="D99" s="51"/>
      <c r="E99" s="51"/>
      <c r="F99" s="73"/>
      <c r="G99" s="65">
        <v>4.8</v>
      </c>
      <c r="H99" s="67"/>
      <c r="I99" s="23">
        <v>4.8</v>
      </c>
      <c r="J99" s="52">
        <v>200</v>
      </c>
      <c r="K99" s="25">
        <v>0.05</v>
      </c>
      <c r="L99" s="75">
        <f>SUM(G99+J99)</f>
        <v>204.8</v>
      </c>
      <c r="M99" s="68">
        <f t="shared" si="21"/>
        <v>200</v>
      </c>
      <c r="N99" s="75"/>
      <c r="O99" s="636">
        <v>0</v>
      </c>
      <c r="P99" s="630">
        <f t="shared" si="24"/>
        <v>4.8499999999999996</v>
      </c>
      <c r="Q99" s="30">
        <f t="shared" ref="Q99:Q131" si="96">SUM(G99-G99*5%+K99)</f>
        <v>4.6099999999999994</v>
      </c>
      <c r="R99" s="75"/>
      <c r="S99" s="70">
        <f>SUM(I99+J99)</f>
        <v>204.8</v>
      </c>
      <c r="T99" s="32"/>
      <c r="U99" s="33">
        <f t="shared" si="95"/>
        <v>200</v>
      </c>
      <c r="V99" s="34">
        <f t="shared" si="27"/>
        <v>4.6099999999999994</v>
      </c>
      <c r="W99" s="34"/>
      <c r="X99" s="35">
        <f t="shared" ref="X99:X103" si="97">SUM(I99+K99)</f>
        <v>4.8499999999999996</v>
      </c>
      <c r="Y99" s="36">
        <f t="shared" ref="Y99:Y103" si="98">SUM(I99-I99*5%+K99)</f>
        <v>4.6099999999999994</v>
      </c>
      <c r="Z99" s="37">
        <f t="shared" ref="Z99:Z103" si="99">SUM(I99-I99*5%+K99)</f>
        <v>4.6099999999999994</v>
      </c>
      <c r="AA99" s="1"/>
      <c r="AB99" s="1"/>
      <c r="AC99" s="1"/>
      <c r="AD99" s="1"/>
    </row>
    <row r="100" spans="1:31">
      <c r="A100" s="53">
        <v>81</v>
      </c>
      <c r="B100" s="51" t="s">
        <v>109</v>
      </c>
      <c r="C100" s="51"/>
      <c r="D100" s="51"/>
      <c r="E100" s="51"/>
      <c r="F100" s="73"/>
      <c r="G100" s="65">
        <v>9.6</v>
      </c>
      <c r="H100" s="67"/>
      <c r="I100" s="23">
        <v>9.6</v>
      </c>
      <c r="J100" s="52">
        <v>200</v>
      </c>
      <c r="K100" s="23">
        <v>0.1</v>
      </c>
      <c r="L100" s="75">
        <f>SUM(G100+J100)</f>
        <v>209.6</v>
      </c>
      <c r="M100" s="68">
        <f>ROUND(G100-G100*5%+J100,-2)</f>
        <v>200</v>
      </c>
      <c r="N100" s="75"/>
      <c r="O100" s="636">
        <v>0</v>
      </c>
      <c r="P100" s="29">
        <f>SUM(G100+K100)</f>
        <v>9.6999999999999993</v>
      </c>
      <c r="Q100" s="30">
        <f>SUM(G100-G100*5%+K100)</f>
        <v>9.2199999999999989</v>
      </c>
      <c r="R100" s="75"/>
      <c r="S100" s="70">
        <f>SUM(I100+J100)</f>
        <v>209.6</v>
      </c>
      <c r="T100" s="32"/>
      <c r="U100" s="33">
        <f t="shared" si="95"/>
        <v>200</v>
      </c>
      <c r="V100" s="34">
        <f>SUM(G100-G100*5%+K100)</f>
        <v>9.2199999999999989</v>
      </c>
      <c r="W100" s="34"/>
      <c r="X100" s="35">
        <f>SUM(I100+K100)</f>
        <v>9.6999999999999993</v>
      </c>
      <c r="Y100" s="36">
        <f>SUM(I100-I100*5%+K100)</f>
        <v>9.2199999999999989</v>
      </c>
      <c r="Z100" s="37">
        <f>SUM(I100-I100*5%+K100)</f>
        <v>9.2199999999999989</v>
      </c>
      <c r="AA100" s="1"/>
      <c r="AB100" s="1"/>
      <c r="AC100" s="1"/>
      <c r="AD100" s="1"/>
    </row>
    <row r="101" spans="1:31">
      <c r="A101" s="53">
        <v>82</v>
      </c>
      <c r="B101" s="51" t="s">
        <v>408</v>
      </c>
      <c r="C101" s="51"/>
      <c r="D101" s="51"/>
      <c r="E101" s="51"/>
      <c r="F101" s="73"/>
      <c r="G101" s="65">
        <v>4.8</v>
      </c>
      <c r="H101" s="67"/>
      <c r="I101" s="23">
        <v>4.8</v>
      </c>
      <c r="J101" s="52">
        <v>200</v>
      </c>
      <c r="K101" s="23">
        <v>0.4</v>
      </c>
      <c r="L101" s="75">
        <f>SUM(G101+J101)</f>
        <v>204.8</v>
      </c>
      <c r="M101" s="68">
        <f t="shared" ref="M101" si="100">ROUND(G101-G101*5%+J101,-2)</f>
        <v>200</v>
      </c>
      <c r="N101" s="75"/>
      <c r="O101" s="636">
        <v>0</v>
      </c>
      <c r="P101" s="29">
        <f>SUM(G101+K101)</f>
        <v>5.2</v>
      </c>
      <c r="Q101" s="30">
        <f t="shared" ref="Q101" si="101">SUM(G101-G101*5%+K101)</f>
        <v>4.96</v>
      </c>
      <c r="R101" s="75"/>
      <c r="S101" s="70">
        <f>SUM(I101+J101)</f>
        <v>204.8</v>
      </c>
      <c r="T101" s="32"/>
      <c r="U101" s="33">
        <f t="shared" si="95"/>
        <v>200</v>
      </c>
      <c r="V101" s="34">
        <f t="shared" ref="V101" si="102">SUM(G101-G101*5%+K101)</f>
        <v>4.96</v>
      </c>
      <c r="W101" s="34"/>
      <c r="X101" s="35">
        <f t="shared" ref="X101" si="103">SUM(I101+K101)</f>
        <v>5.2</v>
      </c>
      <c r="Y101" s="36"/>
      <c r="Z101" s="37"/>
      <c r="AA101" s="1"/>
      <c r="AB101" s="1"/>
      <c r="AC101" s="1"/>
      <c r="AD101" s="1"/>
      <c r="AE101" s="1"/>
    </row>
    <row r="102" spans="1:31">
      <c r="A102" s="53">
        <v>83</v>
      </c>
      <c r="B102" s="51" t="s">
        <v>409</v>
      </c>
      <c r="C102" s="51"/>
      <c r="D102" s="51"/>
      <c r="E102" s="51"/>
      <c r="F102" s="73"/>
      <c r="G102" s="65">
        <v>9.6</v>
      </c>
      <c r="H102" s="67"/>
      <c r="I102" s="23">
        <v>9.6</v>
      </c>
      <c r="J102" s="52">
        <v>200</v>
      </c>
      <c r="K102" s="25">
        <v>0.45</v>
      </c>
      <c r="L102" s="75">
        <f>SUM(G102+J102)</f>
        <v>209.6</v>
      </c>
      <c r="M102" s="68">
        <f>ROUND(G102-G102*5%+J102,-2)</f>
        <v>200</v>
      </c>
      <c r="N102" s="75"/>
      <c r="O102" s="636">
        <v>0</v>
      </c>
      <c r="P102" s="29">
        <f>SUM(G102+K102)</f>
        <v>10.049999999999999</v>
      </c>
      <c r="Q102" s="30">
        <f>SUM(G102-G102*5%+K102)</f>
        <v>9.5699999999999985</v>
      </c>
      <c r="R102" s="75"/>
      <c r="S102" s="70">
        <f>SUM(I102+J102)</f>
        <v>209.6</v>
      </c>
      <c r="T102" s="32"/>
      <c r="U102" s="33">
        <f t="shared" si="95"/>
        <v>200</v>
      </c>
      <c r="V102" s="34">
        <f>SUM(G102-G102*5%+K102)</f>
        <v>9.5699999999999985</v>
      </c>
      <c r="W102" s="34"/>
      <c r="X102" s="35">
        <f>SUM(I102+K102)</f>
        <v>10.049999999999999</v>
      </c>
      <c r="Y102" s="36"/>
      <c r="Z102" s="37"/>
      <c r="AA102" s="1"/>
      <c r="AB102" s="1"/>
      <c r="AC102" s="1"/>
      <c r="AD102" s="1"/>
      <c r="AE102" s="1"/>
    </row>
    <row r="103" spans="1:31">
      <c r="A103" s="45">
        <v>84</v>
      </c>
      <c r="B103" s="55" t="s">
        <v>110</v>
      </c>
      <c r="C103" s="55"/>
      <c r="D103" s="55"/>
      <c r="E103" s="55"/>
      <c r="F103" s="64"/>
      <c r="G103" s="65">
        <v>5.8</v>
      </c>
      <c r="H103" s="67"/>
      <c r="I103" s="23">
        <v>6.68</v>
      </c>
      <c r="J103" s="52">
        <v>200</v>
      </c>
      <c r="K103" s="25">
        <v>0.05</v>
      </c>
      <c r="L103" s="75">
        <f>SUM(G103+J103)</f>
        <v>205.8</v>
      </c>
      <c r="M103" s="68">
        <f t="shared" si="21"/>
        <v>200</v>
      </c>
      <c r="N103" s="75"/>
      <c r="O103" s="636">
        <v>0</v>
      </c>
      <c r="P103" s="29">
        <f t="shared" si="24"/>
        <v>5.85</v>
      </c>
      <c r="Q103" s="30">
        <f t="shared" si="96"/>
        <v>5.56</v>
      </c>
      <c r="R103" s="75"/>
      <c r="S103" s="70">
        <f>SUM(I103+J103)</f>
        <v>206.68</v>
      </c>
      <c r="T103" s="32"/>
      <c r="U103" s="33">
        <f t="shared" si="95"/>
        <v>200</v>
      </c>
      <c r="V103" s="34">
        <f t="shared" si="27"/>
        <v>5.56</v>
      </c>
      <c r="W103" s="34"/>
      <c r="X103" s="35">
        <f t="shared" si="97"/>
        <v>6.7299999999999995</v>
      </c>
      <c r="Y103" s="36">
        <f t="shared" si="98"/>
        <v>6.3959999999999999</v>
      </c>
      <c r="Z103" s="37">
        <f t="shared" si="99"/>
        <v>6.3959999999999999</v>
      </c>
      <c r="AA103" s="1"/>
      <c r="AB103" s="1"/>
      <c r="AC103" s="1"/>
      <c r="AD103" s="1"/>
    </row>
    <row r="104" spans="1:31">
      <c r="A104" s="809" t="s">
        <v>111</v>
      </c>
      <c r="B104" s="809"/>
      <c r="C104" s="809"/>
      <c r="D104" s="809"/>
      <c r="E104" s="809"/>
      <c r="F104" s="809"/>
      <c r="G104" s="809"/>
      <c r="H104" s="809"/>
      <c r="I104" s="809"/>
      <c r="J104" s="809"/>
      <c r="K104" s="809"/>
      <c r="L104" s="809"/>
      <c r="M104" s="809"/>
      <c r="N104" s="809"/>
      <c r="O104" s="809"/>
      <c r="P104" s="809"/>
      <c r="Q104" s="809"/>
      <c r="R104" s="809"/>
      <c r="S104" s="809"/>
      <c r="T104" s="809"/>
      <c r="U104" s="809"/>
      <c r="V104" s="809"/>
      <c r="W104" s="809"/>
      <c r="X104" s="809"/>
      <c r="Y104" s="810"/>
      <c r="Z104" s="63"/>
      <c r="AA104" s="1"/>
      <c r="AB104" s="1"/>
      <c r="AC104" s="1"/>
      <c r="AD104" s="1"/>
    </row>
    <row r="105" spans="1:31">
      <c r="A105" s="62">
        <v>85</v>
      </c>
      <c r="B105" s="54" t="s">
        <v>551</v>
      </c>
      <c r="C105" s="55"/>
      <c r="D105" s="55"/>
      <c r="E105" s="55"/>
      <c r="F105" s="72"/>
      <c r="G105" s="67">
        <v>3.14</v>
      </c>
      <c r="H105" s="66"/>
      <c r="I105" s="23">
        <v>4.3099999999999996</v>
      </c>
      <c r="J105" s="74">
        <v>300</v>
      </c>
      <c r="K105" s="25">
        <v>0.06</v>
      </c>
      <c r="L105" s="76">
        <f t="shared" ref="L105:L121" si="104">SUM(G105+J105)</f>
        <v>303.14</v>
      </c>
      <c r="M105" s="68">
        <f t="shared" ref="M105:M131" si="105">ROUND(G105-G105*5%+J105,-2)</f>
        <v>300</v>
      </c>
      <c r="N105" s="76"/>
      <c r="O105" s="637">
        <v>0</v>
      </c>
      <c r="P105" s="29">
        <f t="shared" ref="P105:P131" si="106">SUM(G105+K105)</f>
        <v>3.2</v>
      </c>
      <c r="Q105" s="30">
        <f t="shared" si="96"/>
        <v>3.0430000000000001</v>
      </c>
      <c r="R105" s="76"/>
      <c r="S105" s="70">
        <f t="shared" ref="S105:S113" si="107">SUM(I105+J105)</f>
        <v>304.31</v>
      </c>
      <c r="T105" s="32"/>
      <c r="U105" s="33">
        <f t="shared" ref="U105:U131" si="108">ROUND(I105-I105*5%+J105,-2)</f>
        <v>300</v>
      </c>
      <c r="V105" s="34">
        <f>SUM(G105-G105*5%+K105)</f>
        <v>3.0430000000000001</v>
      </c>
      <c r="W105" s="34"/>
      <c r="X105" s="35">
        <f t="shared" ref="X105:X114" si="109">SUM(I105+K105)</f>
        <v>4.3699999999999992</v>
      </c>
      <c r="Y105" s="36">
        <f>SUM(I105-I105*5%+K105)</f>
        <v>4.1544999999999996</v>
      </c>
      <c r="Z105" s="37">
        <f>SUM(I105-I105*5%+K105)</f>
        <v>4.1544999999999996</v>
      </c>
      <c r="AA105" s="1"/>
      <c r="AB105" s="1"/>
      <c r="AC105" s="1"/>
      <c r="AD105" s="1"/>
    </row>
    <row r="106" spans="1:31">
      <c r="A106" s="62">
        <v>86</v>
      </c>
      <c r="B106" s="54" t="s">
        <v>552</v>
      </c>
      <c r="C106" s="55"/>
      <c r="D106" s="55"/>
      <c r="E106" s="55"/>
      <c r="F106" s="72"/>
      <c r="G106" s="67">
        <v>6.28</v>
      </c>
      <c r="H106" s="66"/>
      <c r="I106" s="23">
        <v>8.6199999999999992</v>
      </c>
      <c r="J106" s="74">
        <v>300</v>
      </c>
      <c r="K106" s="25">
        <v>0.12</v>
      </c>
      <c r="L106" s="76">
        <f t="shared" ref="L106" si="110">SUM(G106+J106)</f>
        <v>306.27999999999997</v>
      </c>
      <c r="M106" s="68">
        <f t="shared" ref="M106" si="111">ROUND(G106-G106*5%+J106,-2)</f>
        <v>300</v>
      </c>
      <c r="N106" s="76"/>
      <c r="O106" s="637">
        <v>0</v>
      </c>
      <c r="P106" s="29">
        <f>SUM(G106+K106)</f>
        <v>6.4</v>
      </c>
      <c r="Q106" s="30">
        <f t="shared" ref="Q106" si="112">SUM(G106-G106*5%+K106)</f>
        <v>6.0860000000000003</v>
      </c>
      <c r="R106" s="76"/>
      <c r="S106" s="70">
        <f t="shared" ref="S106" si="113">SUM(I106+J106)</f>
        <v>308.62</v>
      </c>
      <c r="T106" s="32"/>
      <c r="U106" s="33">
        <f t="shared" ref="U106" si="114">ROUND(I106-I106*5%+J106,-2)</f>
        <v>300</v>
      </c>
      <c r="V106" s="34">
        <f>SUM(G106-G106*5%+K106)</f>
        <v>6.0860000000000003</v>
      </c>
      <c r="W106" s="34"/>
      <c r="X106" s="35">
        <f t="shared" ref="X106" si="115">SUM(I106+K106)</f>
        <v>8.7399999999999984</v>
      </c>
      <c r="Y106" s="36"/>
      <c r="Z106" s="37"/>
      <c r="AA106" s="1"/>
      <c r="AB106" s="1"/>
      <c r="AC106" s="1"/>
      <c r="AD106" s="1"/>
    </row>
    <row r="107" spans="1:31">
      <c r="A107" s="62">
        <v>87</v>
      </c>
      <c r="B107" s="55" t="s">
        <v>112</v>
      </c>
      <c r="C107" s="55"/>
      <c r="D107" s="55"/>
      <c r="E107" s="55"/>
      <c r="F107" s="64"/>
      <c r="G107" s="67">
        <v>3.14</v>
      </c>
      <c r="H107" s="66"/>
      <c r="I107" s="23">
        <v>4.3099999999999996</v>
      </c>
      <c r="J107" s="52">
        <v>300</v>
      </c>
      <c r="K107" s="25">
        <v>0.06</v>
      </c>
      <c r="L107" s="76">
        <f t="shared" si="104"/>
        <v>303.14</v>
      </c>
      <c r="M107" s="68">
        <f t="shared" si="105"/>
        <v>300</v>
      </c>
      <c r="N107" s="76"/>
      <c r="O107" s="637">
        <v>0</v>
      </c>
      <c r="P107" s="29">
        <f>SUM(G107+K107)</f>
        <v>3.2</v>
      </c>
      <c r="Q107" s="30">
        <f t="shared" si="96"/>
        <v>3.0430000000000001</v>
      </c>
      <c r="R107" s="76"/>
      <c r="S107" s="70">
        <f t="shared" si="107"/>
        <v>304.31</v>
      </c>
      <c r="T107" s="32"/>
      <c r="U107" s="33">
        <f t="shared" si="108"/>
        <v>300</v>
      </c>
      <c r="V107" s="34">
        <f t="shared" ref="V107:V131" si="116">SUM(G107-G107*5%+K107)</f>
        <v>3.0430000000000001</v>
      </c>
      <c r="W107" s="34"/>
      <c r="X107" s="35">
        <f t="shared" si="109"/>
        <v>4.3699999999999992</v>
      </c>
      <c r="Y107" s="36">
        <f t="shared" ref="Y107:Y183" si="117">SUM(I107-I107*5%+K107)</f>
        <v>4.1544999999999996</v>
      </c>
      <c r="Z107" s="37">
        <f t="shared" ref="Z107:Z131" si="118">SUM(I107-I107*5%+K107)</f>
        <v>4.1544999999999996</v>
      </c>
      <c r="AA107" s="1"/>
      <c r="AB107" s="1"/>
      <c r="AC107" s="1"/>
      <c r="AD107" s="1"/>
    </row>
    <row r="108" spans="1:31">
      <c r="A108" s="53">
        <v>88</v>
      </c>
      <c r="B108" s="50" t="s">
        <v>113</v>
      </c>
      <c r="C108" s="51"/>
      <c r="D108" s="51"/>
      <c r="E108" s="51"/>
      <c r="F108" s="73"/>
      <c r="G108" s="65">
        <v>8.5399999999999991</v>
      </c>
      <c r="H108" s="66"/>
      <c r="I108" s="23">
        <v>8.5399999999999991</v>
      </c>
      <c r="J108" s="540">
        <v>400</v>
      </c>
      <c r="K108" s="25">
        <v>0.06</v>
      </c>
      <c r="L108" s="76">
        <f t="shared" si="104"/>
        <v>408.54</v>
      </c>
      <c r="M108" s="68">
        <f t="shared" si="105"/>
        <v>400</v>
      </c>
      <c r="N108" s="76"/>
      <c r="O108" s="637">
        <v>0</v>
      </c>
      <c r="P108" s="29">
        <f t="shared" si="106"/>
        <v>8.6</v>
      </c>
      <c r="Q108" s="30">
        <f t="shared" si="96"/>
        <v>8.173</v>
      </c>
      <c r="R108" s="76"/>
      <c r="S108" s="70">
        <f t="shared" si="107"/>
        <v>408.54</v>
      </c>
      <c r="T108" s="32"/>
      <c r="U108" s="33">
        <f t="shared" si="108"/>
        <v>400</v>
      </c>
      <c r="V108" s="34">
        <f t="shared" si="116"/>
        <v>8.173</v>
      </c>
      <c r="W108" s="34"/>
      <c r="X108" s="35">
        <f t="shared" si="109"/>
        <v>8.6</v>
      </c>
      <c r="Y108" s="36">
        <f t="shared" si="117"/>
        <v>8.173</v>
      </c>
      <c r="Z108" s="37">
        <f t="shared" si="118"/>
        <v>8.173</v>
      </c>
      <c r="AA108" s="1"/>
      <c r="AB108" s="1"/>
      <c r="AC108" s="1"/>
      <c r="AD108" s="1"/>
    </row>
    <row r="109" spans="1:31">
      <c r="A109" s="53">
        <v>89</v>
      </c>
      <c r="B109" s="694" t="s">
        <v>114</v>
      </c>
      <c r="C109" s="77"/>
      <c r="D109" s="77"/>
      <c r="E109" s="77"/>
      <c r="F109" s="123"/>
      <c r="G109" s="65">
        <v>8.5399999999999991</v>
      </c>
      <c r="H109" s="66"/>
      <c r="I109" s="23">
        <v>8.5399999999999991</v>
      </c>
      <c r="J109" s="540">
        <v>7600</v>
      </c>
      <c r="K109" s="25">
        <v>1.55</v>
      </c>
      <c r="L109" s="76">
        <f t="shared" si="104"/>
        <v>7608.54</v>
      </c>
      <c r="M109" s="68">
        <f t="shared" si="105"/>
        <v>7600</v>
      </c>
      <c r="N109" s="76"/>
      <c r="O109" s="637">
        <v>0.15</v>
      </c>
      <c r="P109" s="630">
        <f t="shared" si="106"/>
        <v>10.09</v>
      </c>
      <c r="Q109" s="30">
        <f t="shared" si="96"/>
        <v>9.6630000000000003</v>
      </c>
      <c r="R109" s="76"/>
      <c r="S109" s="70">
        <f t="shared" si="107"/>
        <v>7608.54</v>
      </c>
      <c r="T109" s="32"/>
      <c r="U109" s="33">
        <f t="shared" si="108"/>
        <v>7600</v>
      </c>
      <c r="V109" s="34">
        <f t="shared" si="116"/>
        <v>9.6630000000000003</v>
      </c>
      <c r="W109" s="34"/>
      <c r="X109" s="35">
        <f t="shared" si="109"/>
        <v>10.09</v>
      </c>
      <c r="Y109" s="36">
        <f t="shared" si="117"/>
        <v>9.6630000000000003</v>
      </c>
      <c r="Z109" s="37">
        <f t="shared" si="118"/>
        <v>9.6630000000000003</v>
      </c>
      <c r="AA109" s="1"/>
      <c r="AB109" s="1"/>
      <c r="AC109" s="1"/>
      <c r="AD109" s="1"/>
    </row>
    <row r="110" spans="1:31">
      <c r="A110" s="53">
        <v>90</v>
      </c>
      <c r="B110" s="50" t="s">
        <v>115</v>
      </c>
      <c r="C110" s="51"/>
      <c r="D110" s="51"/>
      <c r="E110" s="51"/>
      <c r="F110" s="73"/>
      <c r="G110" s="65">
        <v>11.71</v>
      </c>
      <c r="H110" s="66"/>
      <c r="I110" s="23">
        <v>11.71</v>
      </c>
      <c r="J110" s="540">
        <v>400</v>
      </c>
      <c r="K110" s="25">
        <v>0.06</v>
      </c>
      <c r="L110" s="76">
        <f>SUM(G110+J110)</f>
        <v>411.71</v>
      </c>
      <c r="M110" s="68">
        <f>ROUND(G110-G110*5%+J110,-2)</f>
        <v>400</v>
      </c>
      <c r="N110" s="76"/>
      <c r="O110" s="637">
        <v>0</v>
      </c>
      <c r="P110" s="29">
        <f t="shared" si="106"/>
        <v>11.770000000000001</v>
      </c>
      <c r="Q110" s="30">
        <f t="shared" ref="Q110:Q115" si="119">SUM(G110-G110*5%+K110)</f>
        <v>11.184500000000002</v>
      </c>
      <c r="R110" s="76"/>
      <c r="S110" s="70">
        <f t="shared" si="107"/>
        <v>411.71</v>
      </c>
      <c r="T110" s="32"/>
      <c r="U110" s="33">
        <f>ROUND(I110-I110*5%+J110,-2)</f>
        <v>400</v>
      </c>
      <c r="V110" s="34">
        <f t="shared" ref="V110:V115" si="120">SUM(G110-G110*5%+K110)</f>
        <v>11.184500000000002</v>
      </c>
      <c r="W110" s="34"/>
      <c r="X110" s="35">
        <f t="shared" si="109"/>
        <v>11.770000000000001</v>
      </c>
      <c r="Y110" s="36">
        <f t="shared" ref="Y110:Y115" si="121">SUM(I110-I110*5%+K110)</f>
        <v>11.184500000000002</v>
      </c>
      <c r="Z110" s="37">
        <f t="shared" ref="Z110:Z115" si="122">SUM(I110-I110*5%+K110)</f>
        <v>11.184500000000002</v>
      </c>
      <c r="AA110" s="1"/>
      <c r="AB110" s="1"/>
      <c r="AC110" s="1"/>
      <c r="AD110" s="1"/>
    </row>
    <row r="111" spans="1:31">
      <c r="A111" s="53">
        <v>91</v>
      </c>
      <c r="B111" s="50" t="s">
        <v>116</v>
      </c>
      <c r="C111" s="51"/>
      <c r="D111" s="51"/>
      <c r="E111" s="51"/>
      <c r="F111" s="123"/>
      <c r="G111" s="65">
        <v>11.71</v>
      </c>
      <c r="H111" s="66"/>
      <c r="I111" s="23">
        <v>11.71</v>
      </c>
      <c r="J111" s="540">
        <v>7600</v>
      </c>
      <c r="K111" s="25">
        <v>1.55</v>
      </c>
      <c r="L111" s="76">
        <f>SUM(G111+J111)</f>
        <v>7611.71</v>
      </c>
      <c r="M111" s="68">
        <f>ROUND(G111-G111*5%+J111,-2)</f>
        <v>7600</v>
      </c>
      <c r="N111" s="76"/>
      <c r="O111" s="637">
        <v>0.15</v>
      </c>
      <c r="P111" s="630">
        <f t="shared" si="106"/>
        <v>13.260000000000002</v>
      </c>
      <c r="Q111" s="30">
        <f t="shared" si="119"/>
        <v>12.674500000000002</v>
      </c>
      <c r="R111" s="76"/>
      <c r="S111" s="70">
        <f t="shared" si="107"/>
        <v>7611.71</v>
      </c>
      <c r="T111" s="32"/>
      <c r="U111" s="33">
        <f>ROUND(I111-I111*5%+J111,-2)</f>
        <v>7600</v>
      </c>
      <c r="V111" s="34">
        <f t="shared" si="120"/>
        <v>12.674500000000002</v>
      </c>
      <c r="W111" s="34"/>
      <c r="X111" s="35">
        <f t="shared" si="109"/>
        <v>13.260000000000002</v>
      </c>
      <c r="Y111" s="36">
        <f t="shared" si="121"/>
        <v>12.674500000000002</v>
      </c>
      <c r="Z111" s="37">
        <f t="shared" si="122"/>
        <v>12.674500000000002</v>
      </c>
      <c r="AA111" s="1"/>
      <c r="AB111" s="1"/>
      <c r="AC111" s="1"/>
      <c r="AD111" s="1"/>
    </row>
    <row r="112" spans="1:31">
      <c r="A112" s="53">
        <v>92</v>
      </c>
      <c r="B112" s="50" t="s">
        <v>117</v>
      </c>
      <c r="C112" s="51"/>
      <c r="D112" s="51"/>
      <c r="E112" s="51"/>
      <c r="F112" s="73"/>
      <c r="G112" s="65">
        <v>11.71</v>
      </c>
      <c r="H112" s="66"/>
      <c r="I112" s="23">
        <v>11.71</v>
      </c>
      <c r="J112" s="540">
        <v>400</v>
      </c>
      <c r="K112" s="25">
        <v>0.06</v>
      </c>
      <c r="L112" s="76">
        <f>SUM(G112+J112)</f>
        <v>411.71</v>
      </c>
      <c r="M112" s="68">
        <f>ROUND(G112-G112*5%+J112,-2)</f>
        <v>400</v>
      </c>
      <c r="N112" s="76"/>
      <c r="O112" s="637">
        <v>0</v>
      </c>
      <c r="P112" s="29">
        <f t="shared" si="106"/>
        <v>11.770000000000001</v>
      </c>
      <c r="Q112" s="30">
        <f t="shared" si="119"/>
        <v>11.184500000000002</v>
      </c>
      <c r="R112" s="76"/>
      <c r="S112" s="70">
        <f t="shared" si="107"/>
        <v>411.71</v>
      </c>
      <c r="T112" s="32"/>
      <c r="U112" s="33">
        <f>ROUND(I112-I112*5%+J112,-2)</f>
        <v>400</v>
      </c>
      <c r="V112" s="34">
        <f t="shared" si="120"/>
        <v>11.184500000000002</v>
      </c>
      <c r="W112" s="34"/>
      <c r="X112" s="35">
        <f t="shared" si="109"/>
        <v>11.770000000000001</v>
      </c>
      <c r="Y112" s="36">
        <f t="shared" si="121"/>
        <v>11.184500000000002</v>
      </c>
      <c r="Z112" s="37">
        <f t="shared" si="122"/>
        <v>11.184500000000002</v>
      </c>
      <c r="AA112" s="1"/>
      <c r="AB112" s="1"/>
      <c r="AC112" s="1"/>
      <c r="AD112" s="1"/>
    </row>
    <row r="113" spans="1:30">
      <c r="A113" s="45">
        <v>93</v>
      </c>
      <c r="B113" s="54" t="s">
        <v>118</v>
      </c>
      <c r="C113" s="51"/>
      <c r="D113" s="51"/>
      <c r="E113" s="51"/>
      <c r="F113" s="123"/>
      <c r="G113" s="65">
        <v>11.71</v>
      </c>
      <c r="H113" s="66"/>
      <c r="I113" s="23">
        <v>11.71</v>
      </c>
      <c r="J113" s="540">
        <v>7600</v>
      </c>
      <c r="K113" s="25">
        <v>2.4500000000000002</v>
      </c>
      <c r="L113" s="76">
        <f>SUM(G113+J113)</f>
        <v>7611.71</v>
      </c>
      <c r="M113" s="68">
        <f>ROUND(G113-G113*5%+J113,-2)</f>
        <v>7600</v>
      </c>
      <c r="N113" s="76"/>
      <c r="O113" s="76">
        <v>0.34</v>
      </c>
      <c r="P113" s="630">
        <f t="shared" si="106"/>
        <v>14.16</v>
      </c>
      <c r="Q113" s="30">
        <f t="shared" si="119"/>
        <v>13.5745</v>
      </c>
      <c r="R113" s="76"/>
      <c r="S113" s="70">
        <f t="shared" si="107"/>
        <v>7611.71</v>
      </c>
      <c r="T113" s="32"/>
      <c r="U113" s="33">
        <f>ROUND(I113-I113*5%+J113,-2)</f>
        <v>7600</v>
      </c>
      <c r="V113" s="34">
        <f t="shared" si="120"/>
        <v>13.5745</v>
      </c>
      <c r="W113" s="34"/>
      <c r="X113" s="35">
        <f t="shared" si="109"/>
        <v>14.16</v>
      </c>
      <c r="Y113" s="36">
        <f t="shared" si="121"/>
        <v>13.5745</v>
      </c>
      <c r="Z113" s="37">
        <f t="shared" si="122"/>
        <v>13.5745</v>
      </c>
      <c r="AA113" s="1"/>
      <c r="AB113" s="1"/>
      <c r="AC113" s="1"/>
      <c r="AD113" s="1"/>
    </row>
    <row r="114" spans="1:30">
      <c r="A114" s="92">
        <v>94</v>
      </c>
      <c r="B114" s="54" t="s">
        <v>532</v>
      </c>
      <c r="C114" s="51"/>
      <c r="D114" s="51"/>
      <c r="E114" s="51"/>
      <c r="F114" s="77"/>
      <c r="G114" s="65">
        <v>36.4</v>
      </c>
      <c r="H114" s="66"/>
      <c r="I114" s="23">
        <v>36.4</v>
      </c>
      <c r="J114" s="540"/>
      <c r="K114" s="25">
        <v>0.91</v>
      </c>
      <c r="L114" s="76"/>
      <c r="M114" s="68"/>
      <c r="N114" s="76"/>
      <c r="O114" s="76"/>
      <c r="P114" s="630">
        <f t="shared" si="106"/>
        <v>37.309999999999995</v>
      </c>
      <c r="Q114" s="30">
        <f t="shared" si="119"/>
        <v>35.489999999999995</v>
      </c>
      <c r="R114" s="76"/>
      <c r="S114" s="70"/>
      <c r="T114" s="32"/>
      <c r="U114" s="33"/>
      <c r="V114" s="34">
        <f t="shared" si="120"/>
        <v>35.489999999999995</v>
      </c>
      <c r="W114" s="34"/>
      <c r="X114" s="35">
        <f t="shared" si="109"/>
        <v>37.309999999999995</v>
      </c>
      <c r="Y114" s="36">
        <f t="shared" si="121"/>
        <v>35.489999999999995</v>
      </c>
      <c r="Z114" s="37">
        <f t="shared" si="122"/>
        <v>35.489999999999995</v>
      </c>
      <c r="AA114" s="1"/>
      <c r="AB114" s="1"/>
      <c r="AC114" s="1"/>
      <c r="AD114" s="1"/>
    </row>
    <row r="115" spans="1:30">
      <c r="A115" s="53">
        <v>95</v>
      </c>
      <c r="B115" s="77" t="s">
        <v>119</v>
      </c>
      <c r="C115" s="77"/>
      <c r="D115" s="77"/>
      <c r="E115" s="77"/>
      <c r="F115" s="77"/>
      <c r="G115" s="65">
        <v>3.14</v>
      </c>
      <c r="H115" s="66"/>
      <c r="I115" s="23">
        <v>4.3099999999999996</v>
      </c>
      <c r="J115" s="52"/>
      <c r="K115" s="25">
        <v>0.01</v>
      </c>
      <c r="L115" s="76">
        <f>SUM(G115+J115)</f>
        <v>3.14</v>
      </c>
      <c r="M115" s="68">
        <f>ROUND(G115-G115*5%+J115,-2)</f>
        <v>0</v>
      </c>
      <c r="N115" s="76"/>
      <c r="O115" s="638">
        <v>0</v>
      </c>
      <c r="P115" s="29">
        <f>SUM(G115+K115)</f>
        <v>3.15</v>
      </c>
      <c r="Q115" s="30">
        <f t="shared" si="119"/>
        <v>2.9929999999999999</v>
      </c>
      <c r="R115" s="76"/>
      <c r="S115" s="70">
        <f>SUM(I115+J115)</f>
        <v>4.3099999999999996</v>
      </c>
      <c r="T115" s="32"/>
      <c r="U115" s="33">
        <f>ROUND(I115-I115*5%+J115,-2)</f>
        <v>0</v>
      </c>
      <c r="V115" s="34">
        <f t="shared" si="120"/>
        <v>2.9929999999999999</v>
      </c>
      <c r="W115" s="34"/>
      <c r="X115" s="35">
        <f>SUM(I115+K115)</f>
        <v>4.3199999999999994</v>
      </c>
      <c r="Y115" s="36">
        <f t="shared" si="121"/>
        <v>4.1044999999999998</v>
      </c>
      <c r="Z115" s="37">
        <f t="shared" si="122"/>
        <v>4.1044999999999998</v>
      </c>
      <c r="AA115" s="1"/>
      <c r="AB115" s="1"/>
      <c r="AC115" s="1"/>
      <c r="AD115" s="1"/>
    </row>
    <row r="116" spans="1:30">
      <c r="A116" s="53">
        <v>96</v>
      </c>
      <c r="B116" s="77" t="s">
        <v>120</v>
      </c>
      <c r="C116" s="77"/>
      <c r="D116" s="77"/>
      <c r="E116" s="77"/>
      <c r="F116" s="77"/>
      <c r="G116" s="65">
        <v>3.14</v>
      </c>
      <c r="H116" s="66"/>
      <c r="I116" s="23">
        <v>4.3099999999999996</v>
      </c>
      <c r="J116" s="52"/>
      <c r="K116" s="25">
        <v>0.01</v>
      </c>
      <c r="L116" s="76">
        <f t="shared" si="104"/>
        <v>3.14</v>
      </c>
      <c r="M116" s="68">
        <f t="shared" si="105"/>
        <v>0</v>
      </c>
      <c r="N116" s="76"/>
      <c r="O116" s="638">
        <v>0</v>
      </c>
      <c r="P116" s="29">
        <f t="shared" si="106"/>
        <v>3.15</v>
      </c>
      <c r="Q116" s="30">
        <f t="shared" si="96"/>
        <v>2.9929999999999999</v>
      </c>
      <c r="R116" s="76"/>
      <c r="S116" s="70">
        <f t="shared" ref="S116:S121" si="123">SUM(I116+J116)</f>
        <v>4.3099999999999996</v>
      </c>
      <c r="T116" s="32"/>
      <c r="U116" s="33">
        <f t="shared" si="108"/>
        <v>0</v>
      </c>
      <c r="V116" s="34">
        <f t="shared" si="116"/>
        <v>2.9929999999999999</v>
      </c>
      <c r="W116" s="34"/>
      <c r="X116" s="35">
        <f t="shared" ref="X116:X184" si="124">SUM(I116+K116)</f>
        <v>4.3199999999999994</v>
      </c>
      <c r="Y116" s="36">
        <f t="shared" si="117"/>
        <v>4.1044999999999998</v>
      </c>
      <c r="Z116" s="37">
        <f t="shared" si="118"/>
        <v>4.1044999999999998</v>
      </c>
      <c r="AA116" s="1"/>
      <c r="AB116" s="1"/>
      <c r="AC116" s="1"/>
      <c r="AD116" s="1"/>
    </row>
    <row r="117" spans="1:30">
      <c r="A117" s="53">
        <v>97</v>
      </c>
      <c r="B117" s="78" t="s">
        <v>121</v>
      </c>
      <c r="C117" s="78"/>
      <c r="D117" s="78"/>
      <c r="E117" s="78"/>
      <c r="F117" s="78"/>
      <c r="G117" s="65">
        <v>3.14</v>
      </c>
      <c r="H117" s="66"/>
      <c r="I117" s="23">
        <v>4.3099999999999996</v>
      </c>
      <c r="J117" s="639">
        <v>6000</v>
      </c>
      <c r="K117" s="23">
        <v>0.4</v>
      </c>
      <c r="L117" s="76">
        <f t="shared" si="104"/>
        <v>6003.14</v>
      </c>
      <c r="M117" s="68">
        <f t="shared" si="105"/>
        <v>6000</v>
      </c>
      <c r="N117" s="76"/>
      <c r="O117" s="76">
        <v>0.06</v>
      </c>
      <c r="P117" s="29">
        <f t="shared" si="106"/>
        <v>3.54</v>
      </c>
      <c r="Q117" s="30">
        <f t="shared" si="96"/>
        <v>3.383</v>
      </c>
      <c r="R117" s="76"/>
      <c r="S117" s="70">
        <f t="shared" si="123"/>
        <v>6004.31</v>
      </c>
      <c r="T117" s="32"/>
      <c r="U117" s="33">
        <f t="shared" si="108"/>
        <v>6000</v>
      </c>
      <c r="V117" s="34">
        <f t="shared" si="116"/>
        <v>3.383</v>
      </c>
      <c r="W117" s="34"/>
      <c r="X117" s="35">
        <f t="shared" si="124"/>
        <v>4.71</v>
      </c>
      <c r="Y117" s="36">
        <f t="shared" si="117"/>
        <v>4.4945000000000004</v>
      </c>
      <c r="Z117" s="37">
        <f t="shared" si="118"/>
        <v>4.4945000000000004</v>
      </c>
      <c r="AA117" s="1"/>
      <c r="AB117" s="1"/>
      <c r="AC117" s="1"/>
      <c r="AD117" s="1"/>
    </row>
    <row r="118" spans="1:30">
      <c r="A118" s="53">
        <v>98</v>
      </c>
      <c r="B118" s="78" t="s">
        <v>122</v>
      </c>
      <c r="C118" s="78"/>
      <c r="D118" s="78"/>
      <c r="E118" s="78"/>
      <c r="F118" s="695"/>
      <c r="G118" s="65">
        <v>5.0999999999999996</v>
      </c>
      <c r="H118" s="66"/>
      <c r="I118" s="23">
        <v>5.0999999999999996</v>
      </c>
      <c r="J118" s="639">
        <v>13800</v>
      </c>
      <c r="K118" s="25">
        <v>1.0900000000000001</v>
      </c>
      <c r="L118" s="640">
        <f t="shared" si="104"/>
        <v>13805.1</v>
      </c>
      <c r="M118" s="68">
        <f t="shared" si="105"/>
        <v>13800</v>
      </c>
      <c r="N118" s="640"/>
      <c r="O118" s="76">
        <v>0.17</v>
      </c>
      <c r="P118" s="29">
        <f>SUM(G118+K118)</f>
        <v>6.1899999999999995</v>
      </c>
      <c r="Q118" s="30">
        <f t="shared" si="96"/>
        <v>5.9349999999999996</v>
      </c>
      <c r="R118" s="640"/>
      <c r="S118" s="70">
        <f t="shared" si="123"/>
        <v>13805.1</v>
      </c>
      <c r="T118" s="32"/>
      <c r="U118" s="33">
        <f t="shared" si="108"/>
        <v>13800</v>
      </c>
      <c r="V118" s="34">
        <f t="shared" si="116"/>
        <v>5.9349999999999996</v>
      </c>
      <c r="W118" s="34"/>
      <c r="X118" s="35">
        <f t="shared" si="124"/>
        <v>6.1899999999999995</v>
      </c>
      <c r="Y118" s="36">
        <f t="shared" si="117"/>
        <v>5.9349999999999996</v>
      </c>
      <c r="Z118" s="37">
        <f t="shared" si="118"/>
        <v>5.9349999999999996</v>
      </c>
      <c r="AA118" s="1"/>
      <c r="AB118" s="1"/>
      <c r="AC118" s="1"/>
      <c r="AD118" s="1"/>
    </row>
    <row r="119" spans="1:30">
      <c r="A119" s="53">
        <v>99</v>
      </c>
      <c r="B119" s="78" t="s">
        <v>123</v>
      </c>
      <c r="C119" s="78"/>
      <c r="D119" s="78"/>
      <c r="E119" s="78"/>
      <c r="F119" s="695"/>
      <c r="G119" s="65">
        <v>5.0999999999999996</v>
      </c>
      <c r="H119" s="66"/>
      <c r="I119" s="23">
        <v>5.0999999999999996</v>
      </c>
      <c r="J119" s="639">
        <v>1800</v>
      </c>
      <c r="K119" s="23">
        <v>0.33</v>
      </c>
      <c r="L119" s="640">
        <f t="shared" si="104"/>
        <v>1805.1</v>
      </c>
      <c r="M119" s="68">
        <f t="shared" si="105"/>
        <v>1800</v>
      </c>
      <c r="N119" s="640"/>
      <c r="O119" s="76">
        <v>0.04</v>
      </c>
      <c r="P119" s="29">
        <f t="shared" si="106"/>
        <v>5.43</v>
      </c>
      <c r="Q119" s="30">
        <f t="shared" si="96"/>
        <v>5.1749999999999998</v>
      </c>
      <c r="R119" s="640"/>
      <c r="S119" s="70">
        <f t="shared" si="123"/>
        <v>1805.1</v>
      </c>
      <c r="T119" s="32"/>
      <c r="U119" s="33">
        <f t="shared" si="108"/>
        <v>1800</v>
      </c>
      <c r="V119" s="34">
        <f t="shared" si="116"/>
        <v>5.1749999999999998</v>
      </c>
      <c r="W119" s="34"/>
      <c r="X119" s="35">
        <f t="shared" si="124"/>
        <v>5.43</v>
      </c>
      <c r="Y119" s="36">
        <f t="shared" si="117"/>
        <v>5.1749999999999998</v>
      </c>
      <c r="Z119" s="37">
        <f t="shared" si="118"/>
        <v>5.1749999999999998</v>
      </c>
      <c r="AA119" s="1"/>
      <c r="AB119" s="1"/>
      <c r="AC119" s="1"/>
      <c r="AD119" s="1"/>
    </row>
    <row r="120" spans="1:30">
      <c r="A120" s="53">
        <v>100</v>
      </c>
      <c r="B120" s="77" t="s">
        <v>124</v>
      </c>
      <c r="C120" s="77"/>
      <c r="D120" s="77"/>
      <c r="E120" s="77"/>
      <c r="F120" s="77"/>
      <c r="G120" s="65">
        <v>3.73</v>
      </c>
      <c r="H120" s="66"/>
      <c r="I120" s="23">
        <v>4.84</v>
      </c>
      <c r="J120" s="641">
        <v>2200</v>
      </c>
      <c r="K120" s="25">
        <v>0.38</v>
      </c>
      <c r="L120" s="640">
        <f t="shared" si="104"/>
        <v>2203.73</v>
      </c>
      <c r="M120" s="68">
        <f t="shared" si="105"/>
        <v>2200</v>
      </c>
      <c r="N120" s="640"/>
      <c r="O120" s="76">
        <v>0.04</v>
      </c>
      <c r="P120" s="29">
        <f t="shared" si="106"/>
        <v>4.1100000000000003</v>
      </c>
      <c r="Q120" s="30">
        <f t="shared" si="96"/>
        <v>3.9234999999999998</v>
      </c>
      <c r="R120" s="640"/>
      <c r="S120" s="247">
        <f t="shared" si="123"/>
        <v>2204.84</v>
      </c>
      <c r="T120" s="32"/>
      <c r="U120" s="33">
        <f t="shared" si="108"/>
        <v>2200</v>
      </c>
      <c r="V120" s="34">
        <f t="shared" si="116"/>
        <v>3.9234999999999998</v>
      </c>
      <c r="W120" s="34"/>
      <c r="X120" s="35">
        <f t="shared" si="124"/>
        <v>5.22</v>
      </c>
      <c r="Y120" s="36">
        <f t="shared" si="117"/>
        <v>4.9779999999999998</v>
      </c>
      <c r="Z120" s="37">
        <f t="shared" si="118"/>
        <v>4.9779999999999998</v>
      </c>
      <c r="AA120" s="1"/>
      <c r="AB120" s="1"/>
      <c r="AC120" s="1"/>
      <c r="AD120" s="1"/>
    </row>
    <row r="121" spans="1:30">
      <c r="A121" s="45">
        <v>101</v>
      </c>
      <c r="B121" s="111" t="s">
        <v>125</v>
      </c>
      <c r="C121" s="111"/>
      <c r="D121" s="111"/>
      <c r="E121" s="111"/>
      <c r="F121" s="111"/>
      <c r="G121" s="65">
        <v>3.73</v>
      </c>
      <c r="H121" s="66"/>
      <c r="I121" s="23">
        <v>4.84</v>
      </c>
      <c r="J121" s="52">
        <v>200</v>
      </c>
      <c r="K121" s="25">
        <v>0.38</v>
      </c>
      <c r="L121" s="76">
        <f t="shared" si="104"/>
        <v>203.73</v>
      </c>
      <c r="M121" s="68">
        <f t="shared" si="105"/>
        <v>200</v>
      </c>
      <c r="N121" s="76"/>
      <c r="O121" s="76">
        <v>0.04</v>
      </c>
      <c r="P121" s="29">
        <f t="shared" si="106"/>
        <v>4.1100000000000003</v>
      </c>
      <c r="Q121" s="30">
        <f t="shared" si="96"/>
        <v>3.9234999999999998</v>
      </c>
      <c r="R121" s="76"/>
      <c r="S121" s="70">
        <f t="shared" si="123"/>
        <v>204.84</v>
      </c>
      <c r="T121" s="32"/>
      <c r="U121" s="33">
        <f t="shared" si="108"/>
        <v>200</v>
      </c>
      <c r="V121" s="34">
        <f t="shared" si="116"/>
        <v>3.9234999999999998</v>
      </c>
      <c r="W121" s="34"/>
      <c r="X121" s="35">
        <f t="shared" si="124"/>
        <v>5.22</v>
      </c>
      <c r="Y121" s="36">
        <f t="shared" si="117"/>
        <v>4.9779999999999998</v>
      </c>
      <c r="Z121" s="37">
        <f t="shared" si="118"/>
        <v>4.9779999999999998</v>
      </c>
      <c r="AA121" s="1"/>
      <c r="AB121" s="1"/>
      <c r="AC121" s="1"/>
      <c r="AD121" s="1"/>
    </row>
    <row r="122" spans="1:30">
      <c r="A122" s="79">
        <v>102</v>
      </c>
      <c r="B122" s="772" t="s">
        <v>126</v>
      </c>
      <c r="C122" s="773"/>
      <c r="D122" s="773"/>
      <c r="E122" s="773"/>
      <c r="F122" s="773"/>
      <c r="G122" s="65">
        <v>19.760000000000002</v>
      </c>
      <c r="H122" s="672"/>
      <c r="I122" s="23">
        <v>19.760000000000002</v>
      </c>
      <c r="J122" s="60">
        <v>3800</v>
      </c>
      <c r="K122" s="25">
        <v>0.55000000000000004</v>
      </c>
      <c r="L122" s="88"/>
      <c r="M122" s="68"/>
      <c r="N122" s="89"/>
      <c r="O122" s="629">
        <v>0.04</v>
      </c>
      <c r="P122" s="29">
        <f t="shared" si="106"/>
        <v>20.310000000000002</v>
      </c>
      <c r="Q122" s="30">
        <f t="shared" si="96"/>
        <v>19.322000000000003</v>
      </c>
      <c r="R122" s="89"/>
      <c r="S122" s="31"/>
      <c r="T122" s="32"/>
      <c r="U122" s="33"/>
      <c r="V122" s="34">
        <f t="shared" si="116"/>
        <v>19.322000000000003</v>
      </c>
      <c r="W122" s="34"/>
      <c r="X122" s="35">
        <f t="shared" si="124"/>
        <v>20.310000000000002</v>
      </c>
      <c r="Y122" s="36">
        <f t="shared" si="117"/>
        <v>19.322000000000003</v>
      </c>
      <c r="Z122" s="37">
        <f t="shared" si="118"/>
        <v>19.322000000000003</v>
      </c>
      <c r="AA122" s="1"/>
      <c r="AB122" s="1"/>
      <c r="AC122" s="1"/>
      <c r="AD122" s="1"/>
    </row>
    <row r="123" spans="1:30">
      <c r="A123" s="62">
        <v>103</v>
      </c>
      <c r="B123" s="80" t="s">
        <v>127</v>
      </c>
      <c r="C123" s="81"/>
      <c r="D123" s="81"/>
      <c r="E123" s="81"/>
      <c r="F123" s="696"/>
      <c r="G123" s="67">
        <v>1.79</v>
      </c>
      <c r="H123" s="642"/>
      <c r="I123" s="23">
        <v>3.11</v>
      </c>
      <c r="J123" s="25">
        <v>200</v>
      </c>
      <c r="K123" s="25">
        <f t="shared" ref="K123:K124" si="125">SUM(J123/10000)</f>
        <v>0.02</v>
      </c>
      <c r="L123" s="42">
        <f t="shared" ref="L123:L128" si="126">SUM(G123+J123)</f>
        <v>201.79</v>
      </c>
      <c r="M123" s="68">
        <f t="shared" si="105"/>
        <v>200</v>
      </c>
      <c r="N123" s="643"/>
      <c r="O123" s="623">
        <v>0</v>
      </c>
      <c r="P123" s="630">
        <f t="shared" si="106"/>
        <v>1.81</v>
      </c>
      <c r="Q123" s="30">
        <f t="shared" si="96"/>
        <v>1.7205000000000001</v>
      </c>
      <c r="R123" s="643"/>
      <c r="S123" s="31">
        <f t="shared" ref="S123:S128" si="127">SUM(I123+J123)</f>
        <v>203.11</v>
      </c>
      <c r="T123" s="32"/>
      <c r="U123" s="33">
        <f t="shared" si="108"/>
        <v>200</v>
      </c>
      <c r="V123" s="34">
        <f t="shared" si="116"/>
        <v>1.7205000000000001</v>
      </c>
      <c r="W123" s="34"/>
      <c r="X123" s="35">
        <f t="shared" si="124"/>
        <v>3.13</v>
      </c>
      <c r="Y123" s="36">
        <f t="shared" si="117"/>
        <v>2.9744999999999999</v>
      </c>
      <c r="Z123" s="37">
        <f t="shared" si="118"/>
        <v>2.9744999999999999</v>
      </c>
      <c r="AA123" s="1"/>
      <c r="AB123" s="1"/>
      <c r="AC123" s="1"/>
      <c r="AD123" s="1"/>
    </row>
    <row r="124" spans="1:30">
      <c r="A124" s="45">
        <v>104</v>
      </c>
      <c r="B124" s="39" t="s">
        <v>128</v>
      </c>
      <c r="C124" s="40"/>
      <c r="D124" s="40"/>
      <c r="E124" s="40"/>
      <c r="F124" s="41"/>
      <c r="G124" s="67">
        <v>3.44</v>
      </c>
      <c r="H124" s="82"/>
      <c r="I124" s="23">
        <v>4.59</v>
      </c>
      <c r="J124" s="25">
        <v>400</v>
      </c>
      <c r="K124" s="25">
        <f t="shared" si="125"/>
        <v>0.04</v>
      </c>
      <c r="L124" s="42">
        <f t="shared" si="126"/>
        <v>403.44</v>
      </c>
      <c r="M124" s="68">
        <f t="shared" si="105"/>
        <v>400</v>
      </c>
      <c r="N124" s="42"/>
      <c r="O124" s="635">
        <v>0</v>
      </c>
      <c r="P124" s="29">
        <f>SUM(G124+K124)</f>
        <v>3.48</v>
      </c>
      <c r="Q124" s="30">
        <f t="shared" si="96"/>
        <v>3.3079999999999998</v>
      </c>
      <c r="R124" s="42"/>
      <c r="S124" s="70">
        <f t="shared" si="127"/>
        <v>404.59</v>
      </c>
      <c r="T124" s="32"/>
      <c r="U124" s="33">
        <f t="shared" si="108"/>
        <v>400</v>
      </c>
      <c r="V124" s="34">
        <f t="shared" si="116"/>
        <v>3.3079999999999998</v>
      </c>
      <c r="W124" s="34"/>
      <c r="X124" s="35">
        <f>SUM(I124+K124)</f>
        <v>4.63</v>
      </c>
      <c r="Y124" s="36">
        <f t="shared" si="117"/>
        <v>4.4005000000000001</v>
      </c>
      <c r="Z124" s="37">
        <f t="shared" si="118"/>
        <v>4.4005000000000001</v>
      </c>
      <c r="AA124" s="1"/>
      <c r="AB124" s="1"/>
      <c r="AC124" s="1"/>
      <c r="AD124" s="1"/>
    </row>
    <row r="125" spans="1:30">
      <c r="A125" s="45">
        <v>105</v>
      </c>
      <c r="B125" s="39" t="s">
        <v>129</v>
      </c>
      <c r="C125" s="40"/>
      <c r="D125" s="40"/>
      <c r="E125" s="40"/>
      <c r="F125" s="41"/>
      <c r="G125" s="65">
        <v>5</v>
      </c>
      <c r="H125" s="82"/>
      <c r="I125" s="23">
        <v>5</v>
      </c>
      <c r="J125" s="25">
        <v>10700</v>
      </c>
      <c r="K125" s="23">
        <v>1.56</v>
      </c>
      <c r="L125" s="42">
        <f t="shared" si="126"/>
        <v>10705</v>
      </c>
      <c r="M125" s="68">
        <f t="shared" si="105"/>
        <v>10700</v>
      </c>
      <c r="N125" s="42"/>
      <c r="O125" s="42">
        <v>0.18</v>
      </c>
      <c r="P125" s="29">
        <f t="shared" si="106"/>
        <v>6.5600000000000005</v>
      </c>
      <c r="Q125" s="30">
        <f t="shared" si="96"/>
        <v>6.3100000000000005</v>
      </c>
      <c r="R125" s="42"/>
      <c r="S125" s="70">
        <f t="shared" si="127"/>
        <v>10705</v>
      </c>
      <c r="T125" s="32"/>
      <c r="U125" s="33">
        <f t="shared" si="108"/>
        <v>10700</v>
      </c>
      <c r="V125" s="34">
        <f t="shared" si="116"/>
        <v>6.3100000000000005</v>
      </c>
      <c r="W125" s="34"/>
      <c r="X125" s="35">
        <f t="shared" si="124"/>
        <v>6.5600000000000005</v>
      </c>
      <c r="Y125" s="36">
        <f t="shared" si="117"/>
        <v>6.3100000000000005</v>
      </c>
      <c r="Z125" s="37">
        <f t="shared" si="118"/>
        <v>6.3100000000000005</v>
      </c>
      <c r="AA125" s="1"/>
      <c r="AB125" s="1"/>
      <c r="AC125" s="1"/>
      <c r="AD125" s="1"/>
    </row>
    <row r="126" spans="1:30">
      <c r="A126" s="45">
        <v>106</v>
      </c>
      <c r="B126" s="793" t="s">
        <v>130</v>
      </c>
      <c r="C126" s="794"/>
      <c r="D126" s="794"/>
      <c r="E126" s="794"/>
      <c r="F126" s="795"/>
      <c r="G126" s="65">
        <v>5</v>
      </c>
      <c r="H126" s="644"/>
      <c r="I126" s="23">
        <v>5</v>
      </c>
      <c r="J126" s="645"/>
      <c r="K126" s="25">
        <v>0</v>
      </c>
      <c r="L126" s="42">
        <f t="shared" si="126"/>
        <v>5</v>
      </c>
      <c r="M126" s="68">
        <f t="shared" si="105"/>
        <v>0</v>
      </c>
      <c r="N126" s="42"/>
      <c r="O126" s="42"/>
      <c r="P126" s="29">
        <f t="shared" si="106"/>
        <v>5</v>
      </c>
      <c r="Q126" s="30">
        <f t="shared" si="96"/>
        <v>4.75</v>
      </c>
      <c r="R126" s="42"/>
      <c r="S126" s="70">
        <f t="shared" si="127"/>
        <v>5</v>
      </c>
      <c r="T126" s="32"/>
      <c r="U126" s="33">
        <f t="shared" si="108"/>
        <v>0</v>
      </c>
      <c r="V126" s="34">
        <f t="shared" si="116"/>
        <v>4.75</v>
      </c>
      <c r="W126" s="34"/>
      <c r="X126" s="35">
        <f t="shared" si="124"/>
        <v>5</v>
      </c>
      <c r="Y126" s="36">
        <f t="shared" si="117"/>
        <v>4.75</v>
      </c>
      <c r="Z126" s="37">
        <f t="shared" si="118"/>
        <v>4.75</v>
      </c>
      <c r="AA126" s="1"/>
      <c r="AB126" s="1"/>
      <c r="AC126" s="1"/>
      <c r="AD126" s="1"/>
    </row>
    <row r="127" spans="1:30">
      <c r="A127" s="62">
        <v>107</v>
      </c>
      <c r="B127" s="643" t="s">
        <v>131</v>
      </c>
      <c r="C127" s="697"/>
      <c r="D127" s="697"/>
      <c r="E127" s="697"/>
      <c r="F127" s="698"/>
      <c r="G127" s="67">
        <v>6.81</v>
      </c>
      <c r="H127" s="248"/>
      <c r="I127" s="23">
        <v>6.81</v>
      </c>
      <c r="J127" s="42">
        <v>12000</v>
      </c>
      <c r="K127" s="25">
        <v>1.67</v>
      </c>
      <c r="L127" s="42">
        <f t="shared" si="126"/>
        <v>12006.81</v>
      </c>
      <c r="M127" s="68">
        <f t="shared" si="105"/>
        <v>12000</v>
      </c>
      <c r="N127" s="42"/>
      <c r="O127" s="42">
        <v>0.19</v>
      </c>
      <c r="P127" s="29">
        <f t="shared" si="106"/>
        <v>8.48</v>
      </c>
      <c r="Q127" s="30">
        <f t="shared" si="96"/>
        <v>8.1395</v>
      </c>
      <c r="R127" s="42"/>
      <c r="S127" s="646">
        <f t="shared" si="127"/>
        <v>12006.81</v>
      </c>
      <c r="T127" s="32"/>
      <c r="U127" s="33">
        <f t="shared" si="108"/>
        <v>12000</v>
      </c>
      <c r="V127" s="34">
        <f t="shared" si="116"/>
        <v>8.1395</v>
      </c>
      <c r="W127" s="34"/>
      <c r="X127" s="35">
        <f t="shared" si="124"/>
        <v>8.48</v>
      </c>
      <c r="Y127" s="36">
        <f t="shared" si="117"/>
        <v>8.1395</v>
      </c>
      <c r="Z127" s="37">
        <f t="shared" si="118"/>
        <v>8.1395</v>
      </c>
      <c r="AA127" s="1"/>
      <c r="AB127" s="1"/>
      <c r="AC127" s="1"/>
      <c r="AD127" s="1"/>
    </row>
    <row r="128" spans="1:30">
      <c r="A128" s="62">
        <v>108</v>
      </c>
      <c r="B128" s="811" t="s">
        <v>132</v>
      </c>
      <c r="C128" s="812"/>
      <c r="D128" s="812"/>
      <c r="E128" s="812"/>
      <c r="F128" s="813"/>
      <c r="G128" s="67">
        <v>6.81</v>
      </c>
      <c r="H128" s="249"/>
      <c r="I128" s="23">
        <v>6.81</v>
      </c>
      <c r="J128" s="645">
        <v>1300</v>
      </c>
      <c r="K128" s="23">
        <v>0.11</v>
      </c>
      <c r="L128" s="42">
        <f t="shared" si="126"/>
        <v>1306.81</v>
      </c>
      <c r="M128" s="68">
        <f t="shared" si="105"/>
        <v>1300</v>
      </c>
      <c r="N128" s="42"/>
      <c r="O128" s="42">
        <v>0.01</v>
      </c>
      <c r="P128" s="29">
        <f t="shared" si="106"/>
        <v>6.92</v>
      </c>
      <c r="Q128" s="30">
        <f t="shared" si="96"/>
        <v>6.5795000000000003</v>
      </c>
      <c r="R128" s="42"/>
      <c r="S128" s="646">
        <f t="shared" si="127"/>
        <v>1306.81</v>
      </c>
      <c r="T128" s="32"/>
      <c r="U128" s="33">
        <f t="shared" si="108"/>
        <v>1300</v>
      </c>
      <c r="V128" s="34">
        <f t="shared" si="116"/>
        <v>6.5795000000000003</v>
      </c>
      <c r="W128" s="34"/>
      <c r="X128" s="35">
        <f t="shared" si="124"/>
        <v>6.92</v>
      </c>
      <c r="Y128" s="36">
        <f t="shared" si="117"/>
        <v>6.5795000000000003</v>
      </c>
      <c r="Z128" s="37">
        <f t="shared" si="118"/>
        <v>6.5795000000000003</v>
      </c>
      <c r="AA128" s="1"/>
      <c r="AB128" s="1"/>
      <c r="AC128" s="1"/>
      <c r="AD128" s="1"/>
    </row>
    <row r="129" spans="1:34">
      <c r="A129" s="62">
        <v>109</v>
      </c>
      <c r="B129" s="83" t="s">
        <v>133</v>
      </c>
      <c r="C129" s="84"/>
      <c r="D129" s="84"/>
      <c r="E129" s="84"/>
      <c r="F129" s="85"/>
      <c r="G129" s="67">
        <v>1.85</v>
      </c>
      <c r="H129" s="66"/>
      <c r="I129" s="23">
        <v>2.52</v>
      </c>
      <c r="J129" s="42">
        <v>4100</v>
      </c>
      <c r="K129" s="23">
        <v>0.7</v>
      </c>
      <c r="L129" s="42">
        <f>SUM(G129+J129)</f>
        <v>4101.8500000000004</v>
      </c>
      <c r="M129" s="68">
        <f>ROUND(G129-G129*5%+J129,-2)</f>
        <v>4100</v>
      </c>
      <c r="N129" s="643"/>
      <c r="O129" s="643">
        <v>0.09</v>
      </c>
      <c r="P129" s="29">
        <f>SUM(G129+K129)</f>
        <v>2.5499999999999998</v>
      </c>
      <c r="Q129" s="30">
        <f>SUM(G129-G129*5%+K129)</f>
        <v>2.4575</v>
      </c>
      <c r="R129" s="643"/>
      <c r="S129" s="31">
        <f>SUM(I129+J129)</f>
        <v>4102.5200000000004</v>
      </c>
      <c r="T129" s="32"/>
      <c r="U129" s="33">
        <f>ROUND(I129-I129*5%+J129,-2)</f>
        <v>4100</v>
      </c>
      <c r="V129" s="34">
        <f>SUM(G129-G129*5%+K129)</f>
        <v>2.4575</v>
      </c>
      <c r="W129" s="34"/>
      <c r="X129" s="35">
        <f>SUM(I129+K129)</f>
        <v>3.2199999999999998</v>
      </c>
      <c r="Y129" s="36"/>
      <c r="Z129" s="37">
        <f t="shared" si="118"/>
        <v>3.0940000000000003</v>
      </c>
      <c r="AA129" s="1"/>
      <c r="AB129" s="1"/>
      <c r="AC129" s="1"/>
      <c r="AD129" s="1"/>
    </row>
    <row r="130" spans="1:34">
      <c r="A130" s="681">
        <v>110</v>
      </c>
      <c r="B130" s="83" t="s">
        <v>134</v>
      </c>
      <c r="C130" s="84"/>
      <c r="D130" s="84"/>
      <c r="E130" s="84"/>
      <c r="F130" s="85"/>
      <c r="G130" s="67">
        <v>0.49</v>
      </c>
      <c r="H130" s="66"/>
      <c r="I130" s="23">
        <v>0.49</v>
      </c>
      <c r="J130" s="42"/>
      <c r="K130" s="25">
        <v>0.26</v>
      </c>
      <c r="L130" s="42"/>
      <c r="M130" s="68"/>
      <c r="N130" s="643"/>
      <c r="O130" s="643"/>
      <c r="P130" s="29">
        <f>SUM(G130+K130)</f>
        <v>0.75</v>
      </c>
      <c r="Q130" s="30">
        <f>SUM(G130-G130*5%+K130)</f>
        <v>0.72550000000000003</v>
      </c>
      <c r="R130" s="643"/>
      <c r="S130" s="31"/>
      <c r="T130" s="32"/>
      <c r="U130" s="33"/>
      <c r="V130" s="34">
        <f>SUM(G130-G130*5%+K130)</f>
        <v>0.72550000000000003</v>
      </c>
      <c r="W130" s="34"/>
      <c r="X130" s="35">
        <f>SUM(I130+K130)</f>
        <v>0.75</v>
      </c>
      <c r="Y130" s="36"/>
      <c r="Z130" s="37">
        <f t="shared" si="118"/>
        <v>0.72550000000000003</v>
      </c>
      <c r="AA130" s="1"/>
      <c r="AB130" s="1"/>
      <c r="AC130" s="1"/>
      <c r="AD130" s="1"/>
    </row>
    <row r="131" spans="1:34">
      <c r="A131" s="541">
        <v>111</v>
      </c>
      <c r="B131" s="83" t="s">
        <v>135</v>
      </c>
      <c r="C131" s="84"/>
      <c r="D131" s="84"/>
      <c r="E131" s="84"/>
      <c r="F131" s="85"/>
      <c r="G131" s="633">
        <v>5.78</v>
      </c>
      <c r="H131" s="56"/>
      <c r="I131" s="23">
        <v>5.78</v>
      </c>
      <c r="J131" s="67"/>
      <c r="K131" s="25">
        <v>0.02</v>
      </c>
      <c r="L131" s="42">
        <f>SUM(G131+J131)</f>
        <v>5.78</v>
      </c>
      <c r="M131" s="68">
        <f t="shared" si="105"/>
        <v>0</v>
      </c>
      <c r="N131" s="42"/>
      <c r="O131" s="647">
        <v>0</v>
      </c>
      <c r="P131" s="29">
        <f t="shared" si="106"/>
        <v>5.8</v>
      </c>
      <c r="Q131" s="30">
        <f t="shared" si="96"/>
        <v>5.5110000000000001</v>
      </c>
      <c r="R131" s="42"/>
      <c r="S131" s="70">
        <f>SUM(I131+J131)</f>
        <v>5.78</v>
      </c>
      <c r="T131" s="32"/>
      <c r="U131" s="33">
        <f t="shared" si="108"/>
        <v>0</v>
      </c>
      <c r="V131" s="34">
        <f t="shared" si="116"/>
        <v>5.5110000000000001</v>
      </c>
      <c r="W131" s="34"/>
      <c r="X131" s="35">
        <f t="shared" si="124"/>
        <v>5.8</v>
      </c>
      <c r="Y131" s="36">
        <f t="shared" si="117"/>
        <v>5.5110000000000001</v>
      </c>
      <c r="Z131" s="37">
        <f t="shared" si="118"/>
        <v>5.5110000000000001</v>
      </c>
      <c r="AA131" s="1"/>
      <c r="AB131" s="1"/>
      <c r="AC131" s="1"/>
      <c r="AD131" s="1"/>
    </row>
    <row r="132" spans="1:34">
      <c r="A132" s="807" t="s">
        <v>136</v>
      </c>
      <c r="B132" s="807"/>
      <c r="C132" s="807"/>
      <c r="D132" s="807"/>
      <c r="E132" s="807"/>
      <c r="F132" s="807"/>
      <c r="G132" s="807"/>
      <c r="H132" s="807"/>
      <c r="I132" s="807"/>
      <c r="J132" s="807"/>
      <c r="K132" s="807"/>
      <c r="L132" s="807"/>
      <c r="M132" s="807"/>
      <c r="N132" s="807"/>
      <c r="O132" s="807"/>
      <c r="P132" s="807"/>
      <c r="Q132" s="807"/>
      <c r="R132" s="807"/>
      <c r="S132" s="807"/>
      <c r="T132" s="807"/>
      <c r="U132" s="807"/>
      <c r="V132" s="807"/>
      <c r="W132" s="807"/>
      <c r="X132" s="807"/>
      <c r="Y132" s="808"/>
      <c r="Z132" s="58"/>
      <c r="AA132" s="1"/>
      <c r="AB132" s="1"/>
      <c r="AC132" s="1"/>
      <c r="AD132" s="1"/>
    </row>
    <row r="133" spans="1:34">
      <c r="A133" s="541">
        <v>112</v>
      </c>
      <c r="B133" s="772" t="s">
        <v>137</v>
      </c>
      <c r="C133" s="773"/>
      <c r="D133" s="773"/>
      <c r="E133" s="773"/>
      <c r="F133" s="774"/>
      <c r="G133" s="65">
        <v>8.1999999999999993</v>
      </c>
      <c r="H133" s="56"/>
      <c r="I133" s="23">
        <v>8.1999999999999993</v>
      </c>
      <c r="J133" s="67">
        <v>4700</v>
      </c>
      <c r="K133" s="25">
        <v>2.61</v>
      </c>
      <c r="L133" s="67">
        <f>SUM(G133+J133)</f>
        <v>4708.2</v>
      </c>
      <c r="M133" s="68">
        <f t="shared" ref="M133:M138" si="128">ROUND(G133-G133*5%+J133,-2)</f>
        <v>4700</v>
      </c>
      <c r="N133" s="67"/>
      <c r="O133" s="67"/>
      <c r="P133" s="29">
        <f t="shared" ref="P133:P192" si="129">SUM(G133+K133)</f>
        <v>10.809999999999999</v>
      </c>
      <c r="Q133" s="30">
        <f t="shared" ref="Q133:Q192" si="130">SUM(G133-G133*5%+K133)</f>
        <v>10.399999999999999</v>
      </c>
      <c r="R133" s="67"/>
      <c r="S133" s="70">
        <f>SUM(I133+J133)</f>
        <v>4708.2</v>
      </c>
      <c r="T133" s="32"/>
      <c r="U133" s="33">
        <f t="shared" ref="U133:U138" si="131">ROUND(I133-I133*5%+J133,-2)</f>
        <v>4700</v>
      </c>
      <c r="V133" s="532">
        <f t="shared" ref="V133:V138" si="132">SUM(G133-G133*5%+K133)</f>
        <v>10.399999999999999</v>
      </c>
      <c r="W133" s="532"/>
      <c r="X133" s="35">
        <f t="shared" ref="X133:X139" si="133">SUM(I133+K133)</f>
        <v>10.809999999999999</v>
      </c>
      <c r="Y133" s="36">
        <f t="shared" ref="Y133:Y134" si="134">SUM(I133-I133*5%+K133)</f>
        <v>10.399999999999999</v>
      </c>
      <c r="Z133" s="37">
        <f>SUM(I133-I133*5%+K133)</f>
        <v>10.399999999999999</v>
      </c>
      <c r="AA133" s="1"/>
      <c r="AB133" s="1"/>
      <c r="AC133" s="1"/>
      <c r="AD133" s="1"/>
    </row>
    <row r="134" spans="1:34">
      <c r="A134" s="541">
        <v>113</v>
      </c>
      <c r="B134" s="772" t="s">
        <v>138</v>
      </c>
      <c r="C134" s="773"/>
      <c r="D134" s="773"/>
      <c r="E134" s="773"/>
      <c r="F134" s="774"/>
      <c r="G134" s="65">
        <v>1.1000000000000001</v>
      </c>
      <c r="H134" s="542"/>
      <c r="I134" s="23">
        <v>2.2999999999999998</v>
      </c>
      <c r="J134" s="540">
        <v>300</v>
      </c>
      <c r="K134" s="25">
        <v>0.06</v>
      </c>
      <c r="L134" s="67">
        <f>SUM(G134+J134)</f>
        <v>301.10000000000002</v>
      </c>
      <c r="M134" s="68">
        <f t="shared" si="128"/>
        <v>300</v>
      </c>
      <c r="N134" s="69"/>
      <c r="O134" s="69"/>
      <c r="P134" s="29">
        <f t="shared" si="129"/>
        <v>1.1600000000000001</v>
      </c>
      <c r="Q134" s="30">
        <f t="shared" si="130"/>
        <v>1.1050000000000002</v>
      </c>
      <c r="R134" s="69"/>
      <c r="S134" s="90">
        <f>SUM(I134+J134)</f>
        <v>302.3</v>
      </c>
      <c r="T134" s="32"/>
      <c r="U134" s="33">
        <f t="shared" si="131"/>
        <v>300</v>
      </c>
      <c r="V134" s="37">
        <f t="shared" si="132"/>
        <v>1.1050000000000002</v>
      </c>
      <c r="W134" s="37"/>
      <c r="X134" s="35">
        <f t="shared" si="133"/>
        <v>2.36</v>
      </c>
      <c r="Y134" s="36">
        <f t="shared" si="134"/>
        <v>2.2449999999999997</v>
      </c>
      <c r="Z134" s="37">
        <f t="shared" ref="Z134" si="135">SUM(I134-I134*5%+K134)</f>
        <v>2.2449999999999997</v>
      </c>
      <c r="AA134" s="1"/>
      <c r="AB134" s="1"/>
      <c r="AC134" s="1"/>
      <c r="AD134" s="1"/>
    </row>
    <row r="135" spans="1:34">
      <c r="A135" s="541">
        <v>114</v>
      </c>
      <c r="B135" s="772" t="s">
        <v>139</v>
      </c>
      <c r="C135" s="773"/>
      <c r="D135" s="773"/>
      <c r="E135" s="773"/>
      <c r="F135" s="774"/>
      <c r="G135" s="65">
        <v>9.36</v>
      </c>
      <c r="H135" s="56"/>
      <c r="I135" s="23">
        <v>11</v>
      </c>
      <c r="J135" s="25">
        <v>8900</v>
      </c>
      <c r="K135" s="23">
        <v>2.0299999999999998</v>
      </c>
      <c r="L135" s="67">
        <f>SUM(G135+J135)</f>
        <v>8909.36</v>
      </c>
      <c r="M135" s="68">
        <f t="shared" si="128"/>
        <v>8900</v>
      </c>
      <c r="N135" s="69"/>
      <c r="O135" s="69"/>
      <c r="P135" s="29">
        <f t="shared" si="129"/>
        <v>11.389999999999999</v>
      </c>
      <c r="Q135" s="30">
        <f t="shared" si="130"/>
        <v>10.921999999999999</v>
      </c>
      <c r="R135" s="69"/>
      <c r="S135" s="90">
        <f>SUM(I135+J135)</f>
        <v>8911</v>
      </c>
      <c r="T135" s="32"/>
      <c r="U135" s="33">
        <f t="shared" si="131"/>
        <v>8900</v>
      </c>
      <c r="V135" s="532">
        <f t="shared" si="132"/>
        <v>10.921999999999999</v>
      </c>
      <c r="W135" s="532"/>
      <c r="X135" s="35">
        <f t="shared" si="133"/>
        <v>13.03</v>
      </c>
      <c r="Y135" s="36"/>
      <c r="Z135" s="37"/>
      <c r="AA135" s="1"/>
      <c r="AB135" s="1"/>
      <c r="AC135" s="1"/>
      <c r="AD135" s="1"/>
    </row>
    <row r="136" spans="1:34">
      <c r="A136" s="541">
        <v>115</v>
      </c>
      <c r="B136" s="772" t="s">
        <v>140</v>
      </c>
      <c r="C136" s="773"/>
      <c r="D136" s="773"/>
      <c r="E136" s="773"/>
      <c r="F136" s="774"/>
      <c r="G136" s="65">
        <v>18.72</v>
      </c>
      <c r="H136" s="56"/>
      <c r="I136" s="23">
        <v>22</v>
      </c>
      <c r="J136" s="25">
        <v>8900</v>
      </c>
      <c r="K136" s="25">
        <v>2.54</v>
      </c>
      <c r="L136" s="67">
        <f t="shared" ref="L136:L138" si="136">SUM(G136+J136)</f>
        <v>8918.7199999999993</v>
      </c>
      <c r="M136" s="68">
        <f t="shared" si="128"/>
        <v>8900</v>
      </c>
      <c r="N136" s="69"/>
      <c r="O136" s="69"/>
      <c r="P136" s="29">
        <f t="shared" si="129"/>
        <v>21.259999999999998</v>
      </c>
      <c r="Q136" s="30">
        <f t="shared" si="130"/>
        <v>20.323999999999998</v>
      </c>
      <c r="R136" s="69"/>
      <c r="S136" s="90">
        <f t="shared" ref="S136:S138" si="137">SUM(I136+J136)</f>
        <v>8922</v>
      </c>
      <c r="T136" s="32"/>
      <c r="U136" s="33">
        <f t="shared" si="131"/>
        <v>8900</v>
      </c>
      <c r="V136" s="532">
        <f t="shared" si="132"/>
        <v>20.323999999999998</v>
      </c>
      <c r="W136" s="532"/>
      <c r="X136" s="35">
        <f t="shared" si="133"/>
        <v>24.54</v>
      </c>
      <c r="Y136" s="36"/>
      <c r="Z136" s="37"/>
      <c r="AA136" s="1"/>
      <c r="AB136" s="1"/>
      <c r="AC136" s="1"/>
      <c r="AD136" s="1"/>
    </row>
    <row r="137" spans="1:34">
      <c r="A137" s="541">
        <v>116</v>
      </c>
      <c r="B137" s="772" t="s">
        <v>141</v>
      </c>
      <c r="C137" s="773"/>
      <c r="D137" s="773"/>
      <c r="E137" s="773"/>
      <c r="F137" s="774"/>
      <c r="G137" s="65">
        <v>28.08</v>
      </c>
      <c r="H137" s="56"/>
      <c r="I137" s="23">
        <v>33</v>
      </c>
      <c r="J137" s="25">
        <v>8900</v>
      </c>
      <c r="K137" s="25">
        <v>3.06</v>
      </c>
      <c r="L137" s="67">
        <f t="shared" si="136"/>
        <v>8928.08</v>
      </c>
      <c r="M137" s="68">
        <f t="shared" si="128"/>
        <v>8900</v>
      </c>
      <c r="N137" s="69"/>
      <c r="O137" s="69"/>
      <c r="P137" s="29">
        <f t="shared" si="129"/>
        <v>31.139999999999997</v>
      </c>
      <c r="Q137" s="30">
        <f t="shared" si="130"/>
        <v>29.735999999999997</v>
      </c>
      <c r="R137" s="69"/>
      <c r="S137" s="90">
        <f t="shared" si="137"/>
        <v>8933</v>
      </c>
      <c r="T137" s="32"/>
      <c r="U137" s="33">
        <f t="shared" si="131"/>
        <v>8900</v>
      </c>
      <c r="V137" s="532">
        <f t="shared" si="132"/>
        <v>29.735999999999997</v>
      </c>
      <c r="W137" s="532"/>
      <c r="X137" s="35">
        <f t="shared" si="133"/>
        <v>36.06</v>
      </c>
      <c r="Y137" s="36"/>
      <c r="Z137" s="37"/>
      <c r="AA137" s="1"/>
      <c r="AB137" s="1"/>
      <c r="AC137" s="1"/>
      <c r="AD137" s="1"/>
    </row>
    <row r="138" spans="1:34">
      <c r="A138" s="541">
        <v>117</v>
      </c>
      <c r="B138" s="772" t="s">
        <v>142</v>
      </c>
      <c r="C138" s="773"/>
      <c r="D138" s="773"/>
      <c r="E138" s="773"/>
      <c r="F138" s="774"/>
      <c r="G138" s="65">
        <v>37.44</v>
      </c>
      <c r="H138" s="56"/>
      <c r="I138" s="23">
        <v>44</v>
      </c>
      <c r="J138" s="25">
        <v>8900</v>
      </c>
      <c r="K138" s="23">
        <v>3.57</v>
      </c>
      <c r="L138" s="67">
        <f t="shared" si="136"/>
        <v>8937.44</v>
      </c>
      <c r="M138" s="68">
        <f t="shared" si="128"/>
        <v>8900</v>
      </c>
      <c r="N138" s="69"/>
      <c r="O138" s="69"/>
      <c r="P138" s="29">
        <f t="shared" si="129"/>
        <v>41.01</v>
      </c>
      <c r="Q138" s="30">
        <f t="shared" si="130"/>
        <v>39.137999999999998</v>
      </c>
      <c r="R138" s="69"/>
      <c r="S138" s="90">
        <f t="shared" si="137"/>
        <v>8944</v>
      </c>
      <c r="T138" s="32"/>
      <c r="U138" s="33">
        <f t="shared" si="131"/>
        <v>8900</v>
      </c>
      <c r="V138" s="532">
        <f t="shared" si="132"/>
        <v>39.137999999999998</v>
      </c>
      <c r="W138" s="532"/>
      <c r="X138" s="35">
        <f t="shared" si="133"/>
        <v>47.57</v>
      </c>
      <c r="Y138" s="36"/>
      <c r="Z138" s="37"/>
      <c r="AA138" s="1"/>
      <c r="AB138" s="1"/>
      <c r="AC138" s="1"/>
      <c r="AD138" s="1"/>
    </row>
    <row r="139" spans="1:34">
      <c r="A139" s="681">
        <v>118</v>
      </c>
      <c r="B139" s="772" t="s">
        <v>406</v>
      </c>
      <c r="C139" s="773"/>
      <c r="D139" s="773"/>
      <c r="E139" s="773"/>
      <c r="F139" s="699"/>
      <c r="G139" s="65">
        <v>15.75</v>
      </c>
      <c r="H139" s="87"/>
      <c r="I139" s="23">
        <v>15.75</v>
      </c>
      <c r="J139" s="80"/>
      <c r="K139" s="23">
        <v>6.72</v>
      </c>
      <c r="L139" s="67"/>
      <c r="M139" s="68"/>
      <c r="N139" s="69"/>
      <c r="O139" s="69"/>
      <c r="P139" s="29">
        <f t="shared" si="129"/>
        <v>22.47</v>
      </c>
      <c r="Q139" s="30"/>
      <c r="R139" s="69"/>
      <c r="S139" s="90"/>
      <c r="T139" s="91"/>
      <c r="U139" s="33"/>
      <c r="V139" s="532"/>
      <c r="W139" s="532"/>
      <c r="X139" s="35">
        <f t="shared" si="133"/>
        <v>22.47</v>
      </c>
      <c r="Y139" s="36"/>
      <c r="Z139" s="37"/>
      <c r="AA139" s="1"/>
      <c r="AB139" s="1"/>
      <c r="AC139" s="1"/>
      <c r="AD139" s="1"/>
      <c r="AE139" s="1"/>
      <c r="AF139" s="1"/>
      <c r="AG139" s="1"/>
      <c r="AH139" s="1"/>
    </row>
    <row r="140" spans="1:34">
      <c r="A140" s="807" t="s">
        <v>411</v>
      </c>
      <c r="B140" s="807"/>
      <c r="C140" s="807"/>
      <c r="D140" s="807"/>
      <c r="E140" s="807"/>
      <c r="F140" s="807"/>
      <c r="G140" s="807"/>
      <c r="H140" s="807"/>
      <c r="I140" s="807"/>
      <c r="J140" s="807"/>
      <c r="K140" s="807"/>
      <c r="L140" s="807"/>
      <c r="M140" s="807"/>
      <c r="N140" s="807"/>
      <c r="O140" s="807"/>
      <c r="P140" s="807"/>
      <c r="Q140" s="807"/>
      <c r="R140" s="807"/>
      <c r="S140" s="807"/>
      <c r="T140" s="807"/>
      <c r="U140" s="807"/>
      <c r="V140" s="807"/>
      <c r="W140" s="807"/>
      <c r="X140" s="807"/>
      <c r="Y140" s="36"/>
      <c r="Z140" s="37"/>
      <c r="AA140" s="1"/>
      <c r="AB140" s="1"/>
      <c r="AC140" s="1"/>
      <c r="AD140" s="1"/>
      <c r="AE140" s="1"/>
      <c r="AF140" s="1"/>
      <c r="AG140" s="1"/>
      <c r="AH140" s="1"/>
    </row>
    <row r="141" spans="1:34">
      <c r="A141" s="681">
        <v>119</v>
      </c>
      <c r="B141" s="772" t="s">
        <v>412</v>
      </c>
      <c r="C141" s="773"/>
      <c r="D141" s="773"/>
      <c r="E141" s="773"/>
      <c r="F141" s="774"/>
      <c r="G141" s="65">
        <v>9.36</v>
      </c>
      <c r="H141" s="56"/>
      <c r="I141" s="23">
        <v>11</v>
      </c>
      <c r="J141" s="25">
        <v>8900</v>
      </c>
      <c r="K141" s="23">
        <v>4.32</v>
      </c>
      <c r="L141" s="67">
        <f>SUM(G141+J141)</f>
        <v>8909.36</v>
      </c>
      <c r="M141" s="68">
        <f t="shared" ref="M141:M144" si="138">ROUND(G141-G141*5%+J141,-2)</f>
        <v>8900</v>
      </c>
      <c r="N141" s="69"/>
      <c r="O141" s="69"/>
      <c r="P141" s="29">
        <f t="shared" ref="P141:P144" si="139">SUM(G141+K141)</f>
        <v>13.68</v>
      </c>
      <c r="Q141" s="30">
        <f t="shared" ref="Q141:Q144" si="140">SUM(G141-G141*5%+K141)</f>
        <v>13.212</v>
      </c>
      <c r="R141" s="69"/>
      <c r="S141" s="90">
        <f>SUM(I141+J141)</f>
        <v>8911</v>
      </c>
      <c r="T141" s="32"/>
      <c r="U141" s="33">
        <f t="shared" ref="U141:U144" si="141">ROUND(I141-I141*5%+J141,-2)</f>
        <v>8900</v>
      </c>
      <c r="V141" s="532">
        <f t="shared" ref="V141:V144" si="142">SUM(G141-G141*5%+K141)</f>
        <v>13.212</v>
      </c>
      <c r="W141" s="532"/>
      <c r="X141" s="35">
        <f t="shared" ref="X141:X144" si="143">SUM(I141+K141)</f>
        <v>15.32</v>
      </c>
      <c r="Y141" s="36"/>
      <c r="Z141" s="37"/>
      <c r="AA141" s="1"/>
      <c r="AB141" s="1"/>
      <c r="AC141" s="1"/>
      <c r="AD141" s="1"/>
      <c r="AE141" s="1"/>
      <c r="AF141" s="1"/>
      <c r="AG141" s="1"/>
      <c r="AH141" s="1"/>
    </row>
    <row r="142" spans="1:34">
      <c r="A142" s="681">
        <v>120</v>
      </c>
      <c r="B142" s="772" t="s">
        <v>413</v>
      </c>
      <c r="C142" s="773"/>
      <c r="D142" s="773"/>
      <c r="E142" s="773"/>
      <c r="F142" s="774"/>
      <c r="G142" s="65">
        <v>18.72</v>
      </c>
      <c r="H142" s="56"/>
      <c r="I142" s="23">
        <v>22</v>
      </c>
      <c r="J142" s="25">
        <v>8900</v>
      </c>
      <c r="K142" s="23">
        <v>5.0999999999999996</v>
      </c>
      <c r="L142" s="67">
        <f t="shared" ref="L142:L144" si="144">SUM(G142+J142)</f>
        <v>8918.7199999999993</v>
      </c>
      <c r="M142" s="68">
        <f t="shared" si="138"/>
        <v>8900</v>
      </c>
      <c r="N142" s="69"/>
      <c r="O142" s="69"/>
      <c r="P142" s="29">
        <f t="shared" si="139"/>
        <v>23.82</v>
      </c>
      <c r="Q142" s="30">
        <f t="shared" si="140"/>
        <v>22.884</v>
      </c>
      <c r="R142" s="69"/>
      <c r="S142" s="90">
        <f t="shared" ref="S142:S144" si="145">SUM(I142+J142)</f>
        <v>8922</v>
      </c>
      <c r="T142" s="32"/>
      <c r="U142" s="33">
        <f t="shared" si="141"/>
        <v>8900</v>
      </c>
      <c r="V142" s="532">
        <f t="shared" si="142"/>
        <v>22.884</v>
      </c>
      <c r="W142" s="532"/>
      <c r="X142" s="35">
        <f t="shared" si="143"/>
        <v>27.1</v>
      </c>
      <c r="Y142" s="36"/>
      <c r="Z142" s="37"/>
      <c r="AA142" s="1"/>
      <c r="AB142" s="1"/>
      <c r="AC142" s="1"/>
      <c r="AD142" s="1"/>
      <c r="AE142" s="1"/>
      <c r="AF142" s="1"/>
      <c r="AG142" s="1"/>
      <c r="AH142" s="1"/>
    </row>
    <row r="143" spans="1:34">
      <c r="A143" s="681">
        <v>121</v>
      </c>
      <c r="B143" s="772" t="s">
        <v>414</v>
      </c>
      <c r="C143" s="773"/>
      <c r="D143" s="773"/>
      <c r="E143" s="773"/>
      <c r="F143" s="774"/>
      <c r="G143" s="65">
        <v>28.08</v>
      </c>
      <c r="H143" s="56"/>
      <c r="I143" s="23">
        <v>33</v>
      </c>
      <c r="J143" s="25">
        <v>8900</v>
      </c>
      <c r="K143" s="25">
        <v>5.87</v>
      </c>
      <c r="L143" s="67">
        <f t="shared" si="144"/>
        <v>8928.08</v>
      </c>
      <c r="M143" s="68">
        <f t="shared" si="138"/>
        <v>8900</v>
      </c>
      <c r="N143" s="69"/>
      <c r="O143" s="69"/>
      <c r="P143" s="29">
        <f t="shared" si="139"/>
        <v>33.949999999999996</v>
      </c>
      <c r="Q143" s="30">
        <f t="shared" si="140"/>
        <v>32.545999999999999</v>
      </c>
      <c r="R143" s="69"/>
      <c r="S143" s="90">
        <f t="shared" si="145"/>
        <v>8933</v>
      </c>
      <c r="T143" s="32"/>
      <c r="U143" s="33">
        <f t="shared" si="141"/>
        <v>8900</v>
      </c>
      <c r="V143" s="532">
        <f t="shared" si="142"/>
        <v>32.545999999999999</v>
      </c>
      <c r="W143" s="532"/>
      <c r="X143" s="35">
        <f t="shared" si="143"/>
        <v>38.869999999999997</v>
      </c>
      <c r="Y143" s="36"/>
      <c r="Z143" s="37"/>
      <c r="AA143" s="1"/>
      <c r="AB143" s="1"/>
      <c r="AC143" s="1"/>
      <c r="AD143" s="1"/>
      <c r="AE143" s="1"/>
      <c r="AF143" s="1"/>
      <c r="AG143" s="1"/>
      <c r="AH143" s="1"/>
    </row>
    <row r="144" spans="1:34">
      <c r="A144" s="681">
        <v>122</v>
      </c>
      <c r="B144" s="772" t="s">
        <v>415</v>
      </c>
      <c r="C144" s="773"/>
      <c r="D144" s="773"/>
      <c r="E144" s="773"/>
      <c r="F144" s="774"/>
      <c r="G144" s="65">
        <v>37.44</v>
      </c>
      <c r="H144" s="56"/>
      <c r="I144" s="23">
        <v>44</v>
      </c>
      <c r="J144" s="25">
        <v>8900</v>
      </c>
      <c r="K144" s="23">
        <v>6.65</v>
      </c>
      <c r="L144" s="67">
        <f t="shared" si="144"/>
        <v>8937.44</v>
      </c>
      <c r="M144" s="68">
        <f t="shared" si="138"/>
        <v>8900</v>
      </c>
      <c r="N144" s="69"/>
      <c r="O144" s="69"/>
      <c r="P144" s="29">
        <f t="shared" si="139"/>
        <v>44.089999999999996</v>
      </c>
      <c r="Q144" s="30">
        <f t="shared" si="140"/>
        <v>42.217999999999996</v>
      </c>
      <c r="R144" s="69"/>
      <c r="S144" s="90">
        <f t="shared" si="145"/>
        <v>8944</v>
      </c>
      <c r="T144" s="32"/>
      <c r="U144" s="33">
        <f t="shared" si="141"/>
        <v>8900</v>
      </c>
      <c r="V144" s="532">
        <f t="shared" si="142"/>
        <v>42.217999999999996</v>
      </c>
      <c r="W144" s="532"/>
      <c r="X144" s="35">
        <f t="shared" si="143"/>
        <v>50.65</v>
      </c>
      <c r="Y144" s="36"/>
      <c r="Z144" s="37"/>
      <c r="AA144" s="1"/>
      <c r="AB144" s="1"/>
      <c r="AC144" s="1"/>
      <c r="AD144" s="1"/>
      <c r="AE144" s="1"/>
      <c r="AF144" s="1"/>
      <c r="AG144" s="1"/>
      <c r="AH144" s="1"/>
    </row>
    <row r="145" spans="1:34">
      <c r="A145" s="804" t="s">
        <v>147</v>
      </c>
      <c r="B145" s="805"/>
      <c r="C145" s="805"/>
      <c r="D145" s="805"/>
      <c r="E145" s="805"/>
      <c r="F145" s="805"/>
      <c r="G145" s="805"/>
      <c r="H145" s="805"/>
      <c r="I145" s="805"/>
      <c r="J145" s="805"/>
      <c r="K145" s="805"/>
      <c r="L145" s="805"/>
      <c r="M145" s="805"/>
      <c r="N145" s="805"/>
      <c r="O145" s="805"/>
      <c r="P145" s="805"/>
      <c r="Q145" s="805"/>
      <c r="R145" s="805"/>
      <c r="S145" s="805"/>
      <c r="T145" s="805"/>
      <c r="U145" s="805"/>
      <c r="V145" s="805"/>
      <c r="W145" s="805"/>
      <c r="X145" s="805"/>
      <c r="Y145" s="806"/>
      <c r="Z145" s="58"/>
      <c r="AA145" s="1"/>
      <c r="AB145" s="1"/>
      <c r="AC145" s="1"/>
      <c r="AD145" s="1"/>
      <c r="AE145" s="1"/>
      <c r="AF145" s="1"/>
      <c r="AG145" s="1"/>
      <c r="AH145" s="1"/>
    </row>
    <row r="146" spans="1:34">
      <c r="A146" s="62">
        <v>123</v>
      </c>
      <c r="B146" s="83" t="s">
        <v>143</v>
      </c>
      <c r="C146" s="84"/>
      <c r="D146" s="84"/>
      <c r="E146" s="84"/>
      <c r="F146" s="85"/>
      <c r="G146" s="65">
        <v>6.66</v>
      </c>
      <c r="H146" s="87"/>
      <c r="I146" s="23">
        <v>7.47</v>
      </c>
      <c r="J146" s="83"/>
      <c r="K146" s="23"/>
      <c r="L146" s="88">
        <f t="shared" ref="L146:L149" si="146">SUM(G146+J146)</f>
        <v>6.66</v>
      </c>
      <c r="M146" s="68">
        <f t="shared" ref="M146:M150" si="147">ROUND(G146-G146*5%+J146,-2)</f>
        <v>0</v>
      </c>
      <c r="N146" s="89"/>
      <c r="O146" s="89">
        <v>0</v>
      </c>
      <c r="P146" s="29">
        <f t="shared" ref="P146:P148" si="148">SUM(G146+K146)</f>
        <v>6.66</v>
      </c>
      <c r="Q146" s="30">
        <f t="shared" ref="Q146:Q150" si="149">SUM(G146-G146*5%+K146)</f>
        <v>6.327</v>
      </c>
      <c r="R146" s="89"/>
      <c r="S146" s="90">
        <f t="shared" ref="S146:S149" si="150">SUM(I146+J146)</f>
        <v>7.47</v>
      </c>
      <c r="T146" s="91"/>
      <c r="U146" s="33">
        <f t="shared" ref="U146:U150" si="151">ROUND(I146-I146*5%+J146,-2)</f>
        <v>0</v>
      </c>
      <c r="V146" s="34">
        <f t="shared" ref="V146:V150" si="152">SUM(G146-G146*5%+K146)</f>
        <v>6.327</v>
      </c>
      <c r="W146" s="34"/>
      <c r="X146" s="35">
        <f t="shared" ref="X146:X150" si="153">SUM(I146+K146)</f>
        <v>7.47</v>
      </c>
      <c r="Y146" s="671"/>
      <c r="Z146" s="58"/>
      <c r="AA146" s="1"/>
      <c r="AB146" s="1"/>
      <c r="AC146" s="1"/>
      <c r="AD146" s="1"/>
      <c r="AE146" s="1"/>
      <c r="AF146" s="1"/>
      <c r="AG146" s="1"/>
      <c r="AH146" s="1"/>
    </row>
    <row r="147" spans="1:34">
      <c r="A147" s="45">
        <v>124</v>
      </c>
      <c r="B147" s="54" t="s">
        <v>144</v>
      </c>
      <c r="C147" s="55"/>
      <c r="D147" s="55"/>
      <c r="E147" s="55"/>
      <c r="F147" s="64"/>
      <c r="G147" s="65">
        <v>6.66</v>
      </c>
      <c r="H147" s="56"/>
      <c r="I147" s="23">
        <v>7.47</v>
      </c>
      <c r="J147" s="54"/>
      <c r="K147" s="23"/>
      <c r="L147" s="88">
        <f t="shared" si="146"/>
        <v>6.66</v>
      </c>
      <c r="M147" s="68">
        <f t="shared" si="147"/>
        <v>0</v>
      </c>
      <c r="N147" s="89"/>
      <c r="O147" s="89">
        <v>0</v>
      </c>
      <c r="P147" s="29">
        <f t="shared" si="148"/>
        <v>6.66</v>
      </c>
      <c r="Q147" s="30">
        <f t="shared" si="149"/>
        <v>6.327</v>
      </c>
      <c r="R147" s="89"/>
      <c r="S147" s="90">
        <f t="shared" si="150"/>
        <v>7.47</v>
      </c>
      <c r="T147" s="32"/>
      <c r="U147" s="33">
        <f t="shared" si="151"/>
        <v>0</v>
      </c>
      <c r="V147" s="34">
        <f t="shared" si="152"/>
        <v>6.327</v>
      </c>
      <c r="W147" s="34"/>
      <c r="X147" s="35">
        <f t="shared" si="153"/>
        <v>7.47</v>
      </c>
      <c r="Y147" s="671"/>
      <c r="Z147" s="58"/>
      <c r="AA147" s="1"/>
      <c r="AB147" s="1"/>
      <c r="AC147" s="1"/>
      <c r="AD147" s="1"/>
      <c r="AE147" s="1"/>
      <c r="AF147" s="1"/>
      <c r="AG147" s="1"/>
      <c r="AH147" s="1"/>
    </row>
    <row r="148" spans="1:34">
      <c r="A148" s="92">
        <v>125</v>
      </c>
      <c r="B148" s="539" t="s">
        <v>145</v>
      </c>
      <c r="C148" s="71"/>
      <c r="D148" s="71"/>
      <c r="E148" s="71"/>
      <c r="F148" s="72"/>
      <c r="G148" s="65">
        <v>12.13</v>
      </c>
      <c r="H148" s="56"/>
      <c r="I148" s="23">
        <v>12.13</v>
      </c>
      <c r="J148" s="54"/>
      <c r="K148" s="23"/>
      <c r="L148" s="88">
        <f t="shared" si="146"/>
        <v>12.13</v>
      </c>
      <c r="M148" s="68">
        <f t="shared" si="147"/>
        <v>0</v>
      </c>
      <c r="N148" s="89"/>
      <c r="O148" s="89">
        <v>0</v>
      </c>
      <c r="P148" s="29">
        <f t="shared" si="148"/>
        <v>12.13</v>
      </c>
      <c r="Q148" s="30">
        <f t="shared" si="149"/>
        <v>11.5235</v>
      </c>
      <c r="R148" s="89"/>
      <c r="S148" s="90">
        <f t="shared" si="150"/>
        <v>12.13</v>
      </c>
      <c r="T148" s="32"/>
      <c r="U148" s="33">
        <f t="shared" si="151"/>
        <v>0</v>
      </c>
      <c r="V148" s="34">
        <f t="shared" si="152"/>
        <v>11.5235</v>
      </c>
      <c r="W148" s="34"/>
      <c r="X148" s="35">
        <f t="shared" si="153"/>
        <v>12.13</v>
      </c>
      <c r="Y148" s="671"/>
      <c r="Z148" s="58"/>
      <c r="AA148" s="1"/>
      <c r="AB148" s="1"/>
      <c r="AC148" s="1"/>
      <c r="AD148" s="1"/>
      <c r="AE148" s="1"/>
      <c r="AF148" s="1"/>
      <c r="AG148" s="1"/>
      <c r="AH148" s="1"/>
    </row>
    <row r="149" spans="1:34">
      <c r="A149" s="45">
        <v>126</v>
      </c>
      <c r="B149" s="54" t="s">
        <v>536</v>
      </c>
      <c r="C149" s="55"/>
      <c r="D149" s="55"/>
      <c r="E149" s="55"/>
      <c r="F149" s="64"/>
      <c r="G149" s="65">
        <v>11.96</v>
      </c>
      <c r="H149" s="255"/>
      <c r="I149" s="23">
        <v>13.88</v>
      </c>
      <c r="J149" s="256">
        <v>2700</v>
      </c>
      <c r="K149" s="257">
        <v>0.35</v>
      </c>
      <c r="L149" s="88">
        <f t="shared" si="146"/>
        <v>2711.96</v>
      </c>
      <c r="M149" s="68">
        <f t="shared" si="147"/>
        <v>2700</v>
      </c>
      <c r="N149" s="89"/>
      <c r="O149" s="89"/>
      <c r="P149" s="29">
        <f>SUM(G149+K149)</f>
        <v>12.31</v>
      </c>
      <c r="Q149" s="30">
        <f t="shared" si="149"/>
        <v>11.712</v>
      </c>
      <c r="R149" s="89"/>
      <c r="S149" s="90">
        <f t="shared" si="150"/>
        <v>2713.88</v>
      </c>
      <c r="T149" s="32"/>
      <c r="U149" s="33">
        <f t="shared" si="151"/>
        <v>2700</v>
      </c>
      <c r="V149" s="34">
        <f t="shared" si="152"/>
        <v>11.712</v>
      </c>
      <c r="W149" s="34"/>
      <c r="X149" s="35">
        <f t="shared" si="153"/>
        <v>14.23</v>
      </c>
      <c r="Y149" s="671"/>
      <c r="Z149" s="58"/>
      <c r="AA149" s="1"/>
      <c r="AB149" s="1"/>
      <c r="AC149" s="1"/>
      <c r="AD149" s="1"/>
      <c r="AE149" s="1"/>
      <c r="AF149" s="1"/>
      <c r="AG149" s="1"/>
      <c r="AH149" s="1"/>
    </row>
    <row r="150" spans="1:34">
      <c r="A150" s="45">
        <v>127</v>
      </c>
      <c r="B150" s="772" t="s">
        <v>146</v>
      </c>
      <c r="C150" s="773"/>
      <c r="D150" s="773"/>
      <c r="E150" s="773"/>
      <c r="F150" s="774"/>
      <c r="G150" s="65">
        <v>5.93</v>
      </c>
      <c r="H150" s="87"/>
      <c r="I150" s="23">
        <v>5.93</v>
      </c>
      <c r="J150" s="84">
        <v>100</v>
      </c>
      <c r="K150" s="25">
        <v>7.0000000000000007E-2</v>
      </c>
      <c r="L150" s="88">
        <f>SUM(G150+J150)</f>
        <v>105.93</v>
      </c>
      <c r="M150" s="68">
        <f t="shared" si="147"/>
        <v>100</v>
      </c>
      <c r="N150" s="89"/>
      <c r="O150" s="89"/>
      <c r="P150" s="29">
        <f t="shared" ref="P150" si="154">SUM(G150+K150)</f>
        <v>6</v>
      </c>
      <c r="Q150" s="30">
        <f t="shared" si="149"/>
        <v>5.7035</v>
      </c>
      <c r="R150" s="89"/>
      <c r="S150" s="90">
        <f>SUM(I150+J150)</f>
        <v>105.93</v>
      </c>
      <c r="T150" s="32"/>
      <c r="U150" s="33">
        <f t="shared" si="151"/>
        <v>100</v>
      </c>
      <c r="V150" s="34">
        <f t="shared" si="152"/>
        <v>5.7035</v>
      </c>
      <c r="W150" s="34"/>
      <c r="X150" s="35">
        <f t="shared" si="153"/>
        <v>6</v>
      </c>
      <c r="Y150" s="671"/>
      <c r="Z150" s="58"/>
      <c r="AA150" s="1"/>
      <c r="AB150" s="1"/>
      <c r="AC150" s="1"/>
      <c r="AD150" s="1"/>
      <c r="AE150" s="1"/>
      <c r="AF150" s="1"/>
      <c r="AG150" s="1"/>
      <c r="AH150" s="1"/>
    </row>
    <row r="151" spans="1:34">
      <c r="A151" s="62">
        <v>128</v>
      </c>
      <c r="B151" s="83" t="s">
        <v>148</v>
      </c>
      <c r="C151" s="84"/>
      <c r="D151" s="84"/>
      <c r="E151" s="84"/>
      <c r="F151" s="85"/>
      <c r="G151" s="65">
        <v>5.67</v>
      </c>
      <c r="H151" s="56"/>
      <c r="I151" s="23">
        <v>5.67</v>
      </c>
      <c r="J151" s="52">
        <v>500</v>
      </c>
      <c r="K151" s="25">
        <v>7.0000000000000007E-2</v>
      </c>
      <c r="L151" s="61">
        <f t="shared" ref="L151:L176" si="155">SUM(G151+J151)</f>
        <v>505.67</v>
      </c>
      <c r="M151" s="68">
        <f t="shared" ref="M151:M176" si="156">ROUND(G151-G151*5%+J151,-2)</f>
        <v>500</v>
      </c>
      <c r="N151" s="28"/>
      <c r="O151" s="28"/>
      <c r="P151" s="29">
        <f>SUM(G151+K151)</f>
        <v>5.74</v>
      </c>
      <c r="Q151" s="30">
        <f t="shared" si="130"/>
        <v>5.4565000000000001</v>
      </c>
      <c r="R151" s="28"/>
      <c r="S151" s="31">
        <f t="shared" ref="S151:S176" si="157">SUM(I151+J151)</f>
        <v>505.67</v>
      </c>
      <c r="T151" s="32"/>
      <c r="U151" s="33">
        <f t="shared" ref="U151:U184" si="158">ROUND(I151-I151*5%+J151,-2)</f>
        <v>500</v>
      </c>
      <c r="V151" s="34">
        <f>SUM(G151-G151*5%+K151)</f>
        <v>5.4565000000000001</v>
      </c>
      <c r="W151" s="34"/>
      <c r="X151" s="35">
        <f t="shared" si="124"/>
        <v>5.74</v>
      </c>
      <c r="Y151" s="36">
        <f t="shared" si="117"/>
        <v>5.4565000000000001</v>
      </c>
      <c r="Z151" s="37">
        <f>SUM(I151-I151*5%+K151)</f>
        <v>5.4565000000000001</v>
      </c>
      <c r="AA151" s="1"/>
      <c r="AB151" s="1"/>
      <c r="AC151" s="1"/>
      <c r="AD151" s="1"/>
      <c r="AE151" s="1"/>
      <c r="AF151" s="1"/>
      <c r="AG151" s="1"/>
      <c r="AH151" s="1"/>
    </row>
    <row r="152" spans="1:34">
      <c r="A152" s="45">
        <v>129</v>
      </c>
      <c r="B152" s="54" t="s">
        <v>149</v>
      </c>
      <c r="C152" s="55"/>
      <c r="D152" s="55"/>
      <c r="E152" s="55"/>
      <c r="F152" s="64"/>
      <c r="G152" s="65">
        <v>6.93</v>
      </c>
      <c r="H152" s="82"/>
      <c r="I152" s="23">
        <v>6.93</v>
      </c>
      <c r="J152" s="25">
        <v>500</v>
      </c>
      <c r="K152" s="25">
        <v>7.0000000000000007E-2</v>
      </c>
      <c r="L152" s="61">
        <f t="shared" si="155"/>
        <v>506.93</v>
      </c>
      <c r="M152" s="68">
        <f t="shared" si="156"/>
        <v>500</v>
      </c>
      <c r="N152" s="28"/>
      <c r="O152" s="28"/>
      <c r="P152" s="29">
        <f t="shared" si="129"/>
        <v>7</v>
      </c>
      <c r="Q152" s="30">
        <f t="shared" si="130"/>
        <v>6.6535000000000002</v>
      </c>
      <c r="R152" s="28"/>
      <c r="S152" s="31">
        <f t="shared" si="157"/>
        <v>506.93</v>
      </c>
      <c r="T152" s="32"/>
      <c r="U152" s="33">
        <f t="shared" si="158"/>
        <v>500</v>
      </c>
      <c r="V152" s="34">
        <f t="shared" ref="V152:V184" si="159">SUM(G152-G152*5%+K152)</f>
        <v>6.6535000000000002</v>
      </c>
      <c r="W152" s="34"/>
      <c r="X152" s="35">
        <f t="shared" si="124"/>
        <v>7</v>
      </c>
      <c r="Y152" s="36">
        <f t="shared" si="117"/>
        <v>6.6535000000000002</v>
      </c>
      <c r="Z152" s="37">
        <f t="shared" ref="Z152:Z184" si="160">SUM(I152-I152*5%+K152)</f>
        <v>6.6535000000000002</v>
      </c>
      <c r="AA152" s="1"/>
      <c r="AB152" s="1"/>
      <c r="AC152" s="1"/>
      <c r="AD152" s="1"/>
      <c r="AE152" s="1"/>
      <c r="AF152" s="1"/>
      <c r="AG152" s="1"/>
      <c r="AH152" s="1"/>
    </row>
    <row r="153" spans="1:34">
      <c r="A153" s="45">
        <v>130</v>
      </c>
      <c r="B153" s="54" t="s">
        <v>150</v>
      </c>
      <c r="C153" s="55"/>
      <c r="D153" s="55"/>
      <c r="E153" s="55"/>
      <c r="F153" s="64"/>
      <c r="G153" s="65">
        <v>6.93</v>
      </c>
      <c r="H153" s="82"/>
      <c r="I153" s="23">
        <v>6.93</v>
      </c>
      <c r="J153" s="25">
        <v>500</v>
      </c>
      <c r="K153" s="23">
        <v>0.72</v>
      </c>
      <c r="L153" s="61">
        <f>SUM(G153+J153)</f>
        <v>506.93</v>
      </c>
      <c r="M153" s="68">
        <f>ROUND(G153-G153*5%+J153,-2)</f>
        <v>500</v>
      </c>
      <c r="N153" s="28"/>
      <c r="O153" s="28"/>
      <c r="P153" s="29">
        <f>SUM(G153+K153)</f>
        <v>7.6499999999999995</v>
      </c>
      <c r="Q153" s="30">
        <f>SUM(G153-G153*5%+K153)</f>
        <v>7.3034999999999997</v>
      </c>
      <c r="R153" s="28"/>
      <c r="S153" s="31">
        <f>SUM(I153+J153)</f>
        <v>506.93</v>
      </c>
      <c r="T153" s="32"/>
      <c r="U153" s="33">
        <f>ROUND(I153-I153*5%+J153,-2)</f>
        <v>500</v>
      </c>
      <c r="V153" s="34">
        <f>SUM(G153-G153*5%+K153)</f>
        <v>7.3034999999999997</v>
      </c>
      <c r="W153" s="34"/>
      <c r="X153" s="35">
        <f>SUM(I153+K153)</f>
        <v>7.6499999999999995</v>
      </c>
      <c r="Y153" s="36">
        <f>SUM(I153-I153*5%+K153)</f>
        <v>7.3034999999999997</v>
      </c>
      <c r="Z153" s="37">
        <f>SUM(I153-I153*5%+K153)</f>
        <v>7.3034999999999997</v>
      </c>
      <c r="AA153" s="1"/>
      <c r="AB153" s="1"/>
      <c r="AC153" s="1"/>
      <c r="AD153" s="1"/>
      <c r="AE153" s="1"/>
      <c r="AF153" s="1"/>
      <c r="AG153" s="1"/>
      <c r="AH153" s="1"/>
    </row>
    <row r="154" spans="1:34">
      <c r="A154" s="92">
        <v>131</v>
      </c>
      <c r="B154" s="772" t="s">
        <v>151</v>
      </c>
      <c r="C154" s="773"/>
      <c r="D154" s="773"/>
      <c r="E154" s="773"/>
      <c r="F154" s="774"/>
      <c r="G154" s="65">
        <v>7.96</v>
      </c>
      <c r="H154" s="93"/>
      <c r="I154" s="23">
        <v>7.96</v>
      </c>
      <c r="J154" s="52">
        <v>1300</v>
      </c>
      <c r="K154" s="25">
        <v>0.32</v>
      </c>
      <c r="L154" s="61">
        <f t="shared" si="155"/>
        <v>1307.96</v>
      </c>
      <c r="M154" s="68">
        <f t="shared" si="156"/>
        <v>1300</v>
      </c>
      <c r="N154" s="61"/>
      <c r="O154" s="61"/>
      <c r="P154" s="29">
        <f t="shared" si="129"/>
        <v>8.2799999999999994</v>
      </c>
      <c r="Q154" s="30">
        <f t="shared" si="130"/>
        <v>7.8820000000000006</v>
      </c>
      <c r="R154" s="61"/>
      <c r="S154" s="70">
        <f t="shared" si="157"/>
        <v>1307.96</v>
      </c>
      <c r="T154" s="32"/>
      <c r="U154" s="33">
        <f t="shared" si="158"/>
        <v>1300</v>
      </c>
      <c r="V154" s="34">
        <f t="shared" si="159"/>
        <v>7.8820000000000006</v>
      </c>
      <c r="W154" s="34"/>
      <c r="X154" s="35">
        <f t="shared" si="124"/>
        <v>8.2799999999999994</v>
      </c>
      <c r="Y154" s="36">
        <f t="shared" si="117"/>
        <v>7.8820000000000006</v>
      </c>
      <c r="Z154" s="37">
        <f t="shared" si="160"/>
        <v>7.8820000000000006</v>
      </c>
      <c r="AA154" s="1"/>
      <c r="AB154" s="1"/>
      <c r="AC154" s="1"/>
      <c r="AD154" s="1"/>
      <c r="AE154" s="1"/>
      <c r="AF154" s="1"/>
      <c r="AG154" s="1"/>
      <c r="AH154" s="1"/>
    </row>
    <row r="155" spans="1:34">
      <c r="A155" s="45">
        <v>132</v>
      </c>
      <c r="B155" s="54" t="s">
        <v>152</v>
      </c>
      <c r="C155" s="55"/>
      <c r="D155" s="55"/>
      <c r="E155" s="55"/>
      <c r="F155" s="64"/>
      <c r="G155" s="65">
        <v>5.52</v>
      </c>
      <c r="H155" s="66"/>
      <c r="I155" s="23">
        <v>5.52</v>
      </c>
      <c r="J155" s="52">
        <v>7500</v>
      </c>
      <c r="K155" s="23">
        <v>0.9</v>
      </c>
      <c r="L155" s="61">
        <f t="shared" si="155"/>
        <v>7505.52</v>
      </c>
      <c r="M155" s="68">
        <f t="shared" si="156"/>
        <v>7500</v>
      </c>
      <c r="N155" s="28"/>
      <c r="O155" s="28"/>
      <c r="P155" s="29">
        <f t="shared" si="129"/>
        <v>6.42</v>
      </c>
      <c r="Q155" s="30">
        <f t="shared" si="130"/>
        <v>6.1440000000000001</v>
      </c>
      <c r="R155" s="28"/>
      <c r="S155" s="31">
        <f t="shared" si="157"/>
        <v>7505.52</v>
      </c>
      <c r="T155" s="32"/>
      <c r="U155" s="33">
        <f t="shared" si="158"/>
        <v>7500</v>
      </c>
      <c r="V155" s="34">
        <f t="shared" si="159"/>
        <v>6.1440000000000001</v>
      </c>
      <c r="W155" s="34"/>
      <c r="X155" s="35">
        <f t="shared" si="124"/>
        <v>6.42</v>
      </c>
      <c r="Y155" s="36"/>
      <c r="Z155" s="37"/>
      <c r="AA155" s="1"/>
      <c r="AB155" s="1"/>
      <c r="AC155" s="1"/>
      <c r="AD155" s="1"/>
      <c r="AE155" s="1"/>
      <c r="AF155" s="1"/>
      <c r="AG155" s="1"/>
      <c r="AH155" s="1"/>
    </row>
    <row r="156" spans="1:34">
      <c r="A156" s="45">
        <v>133</v>
      </c>
      <c r="B156" s="54" t="s">
        <v>153</v>
      </c>
      <c r="C156" s="55"/>
      <c r="D156" s="55"/>
      <c r="E156" s="55"/>
      <c r="F156" s="64"/>
      <c r="G156" s="65">
        <v>5.52</v>
      </c>
      <c r="H156" s="66"/>
      <c r="I156" s="23">
        <v>5.52</v>
      </c>
      <c r="J156" s="52">
        <v>9600</v>
      </c>
      <c r="K156" s="25">
        <v>2.5499999999999998</v>
      </c>
      <c r="L156" s="61">
        <f t="shared" si="155"/>
        <v>9605.52</v>
      </c>
      <c r="M156" s="68">
        <f t="shared" si="156"/>
        <v>9600</v>
      </c>
      <c r="N156" s="28"/>
      <c r="O156" s="28"/>
      <c r="P156" s="29">
        <f t="shared" si="129"/>
        <v>8.07</v>
      </c>
      <c r="Q156" s="30">
        <f t="shared" si="130"/>
        <v>7.7939999999999996</v>
      </c>
      <c r="R156" s="28"/>
      <c r="S156" s="31">
        <f t="shared" si="157"/>
        <v>9605.52</v>
      </c>
      <c r="T156" s="32"/>
      <c r="U156" s="33">
        <f t="shared" si="158"/>
        <v>9600</v>
      </c>
      <c r="V156" s="34">
        <f t="shared" si="159"/>
        <v>7.7939999999999996</v>
      </c>
      <c r="W156" s="34"/>
      <c r="X156" s="35">
        <f t="shared" si="124"/>
        <v>8.07</v>
      </c>
      <c r="Y156" s="36"/>
      <c r="Z156" s="37"/>
      <c r="AA156" s="1"/>
      <c r="AB156" s="1"/>
      <c r="AC156" s="1"/>
      <c r="AD156" s="1"/>
      <c r="AE156" s="1"/>
      <c r="AF156" s="1"/>
      <c r="AG156" s="1"/>
      <c r="AH156" s="1"/>
    </row>
    <row r="157" spans="1:34">
      <c r="A157" s="45">
        <v>134</v>
      </c>
      <c r="B157" s="54" t="s">
        <v>154</v>
      </c>
      <c r="C157" s="55"/>
      <c r="D157" s="55"/>
      <c r="E157" s="55"/>
      <c r="F157" s="64"/>
      <c r="G157" s="65">
        <v>5.52</v>
      </c>
      <c r="H157" s="66"/>
      <c r="I157" s="23">
        <v>5.52</v>
      </c>
      <c r="J157" s="52">
        <v>9600</v>
      </c>
      <c r="K157" s="25">
        <v>1.04</v>
      </c>
      <c r="L157" s="61">
        <f t="shared" si="155"/>
        <v>9605.52</v>
      </c>
      <c r="M157" s="68">
        <f t="shared" si="156"/>
        <v>9600</v>
      </c>
      <c r="N157" s="28"/>
      <c r="O157" s="28"/>
      <c r="P157" s="29">
        <f t="shared" si="129"/>
        <v>6.56</v>
      </c>
      <c r="Q157" s="30">
        <f t="shared" si="130"/>
        <v>6.2839999999999998</v>
      </c>
      <c r="R157" s="28"/>
      <c r="S157" s="31">
        <f t="shared" si="157"/>
        <v>9605.52</v>
      </c>
      <c r="T157" s="32"/>
      <c r="U157" s="33">
        <f t="shared" si="158"/>
        <v>9600</v>
      </c>
      <c r="V157" s="34">
        <f t="shared" si="159"/>
        <v>6.2839999999999998</v>
      </c>
      <c r="W157" s="34"/>
      <c r="X157" s="35">
        <f t="shared" si="124"/>
        <v>6.56</v>
      </c>
      <c r="Y157" s="36"/>
      <c r="Z157" s="37"/>
      <c r="AA157" s="1"/>
      <c r="AB157" s="1"/>
      <c r="AC157" s="1"/>
      <c r="AD157" s="1"/>
      <c r="AE157" s="1"/>
      <c r="AF157" s="1"/>
      <c r="AG157" s="1"/>
      <c r="AH157" s="1"/>
    </row>
    <row r="158" spans="1:34">
      <c r="A158" s="45">
        <v>135</v>
      </c>
      <c r="B158" s="54" t="s">
        <v>155</v>
      </c>
      <c r="C158" s="55"/>
      <c r="D158" s="55"/>
      <c r="E158" s="55"/>
      <c r="F158" s="64"/>
      <c r="G158" s="65">
        <v>5.52</v>
      </c>
      <c r="H158" s="66"/>
      <c r="I158" s="23">
        <v>5.52</v>
      </c>
      <c r="J158" s="52">
        <v>7500</v>
      </c>
      <c r="K158" s="257">
        <v>1.04</v>
      </c>
      <c r="L158" s="61">
        <f t="shared" si="155"/>
        <v>7505.52</v>
      </c>
      <c r="M158" s="68">
        <f t="shared" si="156"/>
        <v>7500</v>
      </c>
      <c r="N158" s="28"/>
      <c r="O158" s="28"/>
      <c r="P158" s="29">
        <f t="shared" si="129"/>
        <v>6.56</v>
      </c>
      <c r="Q158" s="30">
        <f t="shared" si="130"/>
        <v>6.2839999999999998</v>
      </c>
      <c r="R158" s="28"/>
      <c r="S158" s="31">
        <f t="shared" si="157"/>
        <v>7505.52</v>
      </c>
      <c r="T158" s="32"/>
      <c r="U158" s="33">
        <f t="shared" si="158"/>
        <v>7500</v>
      </c>
      <c r="V158" s="34">
        <f t="shared" si="159"/>
        <v>6.2839999999999998</v>
      </c>
      <c r="W158" s="34"/>
      <c r="X158" s="35">
        <f t="shared" si="124"/>
        <v>6.56</v>
      </c>
      <c r="Y158" s="36">
        <f t="shared" si="117"/>
        <v>6.2839999999999998</v>
      </c>
      <c r="Z158" s="37">
        <f t="shared" si="160"/>
        <v>6.2839999999999998</v>
      </c>
      <c r="AA158" s="1"/>
      <c r="AB158" s="1"/>
      <c r="AC158" s="1"/>
      <c r="AD158" s="1"/>
      <c r="AE158" s="1"/>
      <c r="AF158" s="1"/>
      <c r="AG158" s="1"/>
      <c r="AH158" s="1"/>
    </row>
    <row r="159" spans="1:34">
      <c r="A159" s="45">
        <v>136</v>
      </c>
      <c r="B159" s="54" t="s">
        <v>156</v>
      </c>
      <c r="C159" s="55"/>
      <c r="D159" s="55"/>
      <c r="E159" s="55"/>
      <c r="F159" s="64"/>
      <c r="G159" s="65">
        <v>5.52</v>
      </c>
      <c r="H159" s="66"/>
      <c r="I159" s="23">
        <v>5.52</v>
      </c>
      <c r="J159" s="52">
        <v>9600</v>
      </c>
      <c r="K159" s="25">
        <v>1.35</v>
      </c>
      <c r="L159" s="61">
        <f t="shared" si="155"/>
        <v>9605.52</v>
      </c>
      <c r="M159" s="68">
        <f t="shared" si="156"/>
        <v>9600</v>
      </c>
      <c r="N159" s="28"/>
      <c r="O159" s="28"/>
      <c r="P159" s="29">
        <f t="shared" si="129"/>
        <v>6.8699999999999992</v>
      </c>
      <c r="Q159" s="30">
        <f t="shared" si="130"/>
        <v>6.5939999999999994</v>
      </c>
      <c r="R159" s="28"/>
      <c r="S159" s="31">
        <f t="shared" si="157"/>
        <v>9605.52</v>
      </c>
      <c r="T159" s="32"/>
      <c r="U159" s="33">
        <f t="shared" si="158"/>
        <v>9600</v>
      </c>
      <c r="V159" s="34">
        <f t="shared" si="159"/>
        <v>6.5939999999999994</v>
      </c>
      <c r="W159" s="34"/>
      <c r="X159" s="35">
        <f t="shared" si="124"/>
        <v>6.8699999999999992</v>
      </c>
      <c r="Y159" s="36">
        <f t="shared" si="117"/>
        <v>6.5939999999999994</v>
      </c>
      <c r="Z159" s="37">
        <f t="shared" si="160"/>
        <v>6.5939999999999994</v>
      </c>
      <c r="AA159" s="1"/>
      <c r="AB159" s="1"/>
      <c r="AC159" s="1"/>
      <c r="AD159" s="1"/>
      <c r="AE159" s="1"/>
      <c r="AF159" s="1"/>
      <c r="AG159" s="1"/>
      <c r="AH159" s="1"/>
    </row>
    <row r="160" spans="1:34">
      <c r="A160" s="45">
        <v>137</v>
      </c>
      <c r="B160" s="54" t="s">
        <v>157</v>
      </c>
      <c r="C160" s="55"/>
      <c r="D160" s="55"/>
      <c r="E160" s="55"/>
      <c r="F160" s="64"/>
      <c r="G160" s="65">
        <v>5.52</v>
      </c>
      <c r="H160" s="66"/>
      <c r="I160" s="23">
        <v>5.52</v>
      </c>
      <c r="J160" s="52">
        <v>8300</v>
      </c>
      <c r="K160" s="25">
        <v>1.05</v>
      </c>
      <c r="L160" s="61">
        <f t="shared" si="155"/>
        <v>8305.52</v>
      </c>
      <c r="M160" s="68">
        <f t="shared" si="156"/>
        <v>8300</v>
      </c>
      <c r="N160" s="28"/>
      <c r="O160" s="28"/>
      <c r="P160" s="29">
        <f>SUM(G160+K160)</f>
        <v>6.5699999999999994</v>
      </c>
      <c r="Q160" s="30">
        <f t="shared" si="130"/>
        <v>6.2939999999999996</v>
      </c>
      <c r="R160" s="28"/>
      <c r="S160" s="31">
        <f t="shared" si="157"/>
        <v>8305.52</v>
      </c>
      <c r="T160" s="32"/>
      <c r="U160" s="33">
        <f t="shared" si="158"/>
        <v>8300</v>
      </c>
      <c r="V160" s="34">
        <f t="shared" si="159"/>
        <v>6.2939999999999996</v>
      </c>
      <c r="W160" s="34"/>
      <c r="X160" s="35">
        <f t="shared" si="124"/>
        <v>6.5699999999999994</v>
      </c>
      <c r="Y160" s="36">
        <f t="shared" si="117"/>
        <v>6.2939999999999996</v>
      </c>
      <c r="Z160" s="37">
        <f t="shared" si="160"/>
        <v>6.2939999999999996</v>
      </c>
      <c r="AA160" s="1"/>
      <c r="AB160" s="1"/>
      <c r="AC160" s="1"/>
      <c r="AD160" s="1"/>
      <c r="AE160" s="1"/>
      <c r="AF160" s="1"/>
      <c r="AG160" s="1"/>
      <c r="AH160" s="1"/>
    </row>
    <row r="161" spans="1:34">
      <c r="A161" s="53">
        <v>138</v>
      </c>
      <c r="B161" s="54" t="s">
        <v>158</v>
      </c>
      <c r="C161" s="55"/>
      <c r="D161" s="55"/>
      <c r="E161" s="55"/>
      <c r="F161" s="64"/>
      <c r="G161" s="65">
        <v>5.52</v>
      </c>
      <c r="H161" s="66"/>
      <c r="I161" s="23">
        <v>5.52</v>
      </c>
      <c r="J161" s="52">
        <v>7700</v>
      </c>
      <c r="K161" s="25">
        <v>0.67</v>
      </c>
      <c r="L161" s="61">
        <f t="shared" si="155"/>
        <v>7705.52</v>
      </c>
      <c r="M161" s="68">
        <f t="shared" si="156"/>
        <v>7700</v>
      </c>
      <c r="N161" s="28"/>
      <c r="O161" s="28"/>
      <c r="P161" s="29">
        <f t="shared" si="129"/>
        <v>6.1899999999999995</v>
      </c>
      <c r="Q161" s="30">
        <f t="shared" si="130"/>
        <v>5.9139999999999997</v>
      </c>
      <c r="R161" s="28"/>
      <c r="S161" s="31">
        <f t="shared" si="157"/>
        <v>7705.52</v>
      </c>
      <c r="T161" s="32"/>
      <c r="U161" s="33">
        <f t="shared" si="158"/>
        <v>7700</v>
      </c>
      <c r="V161" s="34">
        <f t="shared" si="159"/>
        <v>5.9139999999999997</v>
      </c>
      <c r="W161" s="34"/>
      <c r="X161" s="35">
        <f t="shared" si="124"/>
        <v>6.1899999999999995</v>
      </c>
      <c r="Y161" s="36">
        <f t="shared" si="117"/>
        <v>5.9139999999999997</v>
      </c>
      <c r="Z161" s="37">
        <f t="shared" si="160"/>
        <v>5.9139999999999997</v>
      </c>
      <c r="AA161" s="1"/>
      <c r="AB161" s="1"/>
      <c r="AC161" s="1"/>
      <c r="AD161" s="1"/>
      <c r="AE161" s="1"/>
      <c r="AF161" s="1"/>
      <c r="AG161" s="1"/>
      <c r="AH161" s="1"/>
    </row>
    <row r="162" spans="1:34">
      <c r="A162" s="45">
        <v>139</v>
      </c>
      <c r="B162" s="54" t="s">
        <v>159</v>
      </c>
      <c r="C162" s="55"/>
      <c r="D162" s="55"/>
      <c r="E162" s="55"/>
      <c r="F162" s="64"/>
      <c r="G162" s="65">
        <v>5.52</v>
      </c>
      <c r="H162" s="66"/>
      <c r="I162" s="23">
        <v>5.52</v>
      </c>
      <c r="J162" s="250">
        <v>7600</v>
      </c>
      <c r="K162" s="25">
        <v>0.67</v>
      </c>
      <c r="L162" s="61">
        <f t="shared" si="155"/>
        <v>7605.52</v>
      </c>
      <c r="M162" s="68">
        <f t="shared" si="156"/>
        <v>7600</v>
      </c>
      <c r="N162" s="28"/>
      <c r="O162" s="28"/>
      <c r="P162" s="29">
        <f t="shared" si="129"/>
        <v>6.1899999999999995</v>
      </c>
      <c r="Q162" s="30">
        <f t="shared" si="130"/>
        <v>5.9139999999999997</v>
      </c>
      <c r="R162" s="28"/>
      <c r="S162" s="31">
        <f t="shared" si="157"/>
        <v>7605.52</v>
      </c>
      <c r="T162" s="32"/>
      <c r="U162" s="33">
        <f t="shared" si="158"/>
        <v>7600</v>
      </c>
      <c r="V162" s="34">
        <f t="shared" si="159"/>
        <v>5.9139999999999997</v>
      </c>
      <c r="W162" s="34"/>
      <c r="X162" s="35">
        <f t="shared" si="124"/>
        <v>6.1899999999999995</v>
      </c>
      <c r="Y162" s="36">
        <f t="shared" si="117"/>
        <v>5.9139999999999997</v>
      </c>
      <c r="Z162" s="37">
        <f t="shared" si="160"/>
        <v>5.9139999999999997</v>
      </c>
      <c r="AA162" s="1"/>
      <c r="AB162" s="1"/>
      <c r="AC162" s="1"/>
      <c r="AD162" s="1"/>
      <c r="AE162" s="1"/>
      <c r="AF162" s="1"/>
      <c r="AG162" s="1"/>
      <c r="AH162" s="1"/>
    </row>
    <row r="163" spans="1:34">
      <c r="A163" s="92">
        <v>140</v>
      </c>
      <c r="B163" s="539" t="s">
        <v>160</v>
      </c>
      <c r="C163" s="71"/>
      <c r="D163" s="71"/>
      <c r="E163" s="71"/>
      <c r="F163" s="72"/>
      <c r="G163" s="65">
        <v>5.52</v>
      </c>
      <c r="H163" s="66"/>
      <c r="I163" s="23">
        <v>5.52</v>
      </c>
      <c r="J163" s="250">
        <v>7700</v>
      </c>
      <c r="K163" s="25">
        <v>0.67</v>
      </c>
      <c r="L163" s="61">
        <f t="shared" si="155"/>
        <v>7705.52</v>
      </c>
      <c r="M163" s="68">
        <f t="shared" si="156"/>
        <v>7700</v>
      </c>
      <c r="N163" s="28"/>
      <c r="O163" s="28"/>
      <c r="P163" s="29">
        <f t="shared" si="129"/>
        <v>6.1899999999999995</v>
      </c>
      <c r="Q163" s="30">
        <f t="shared" si="130"/>
        <v>5.9139999999999997</v>
      </c>
      <c r="R163" s="28"/>
      <c r="S163" s="31">
        <f t="shared" si="157"/>
        <v>7705.52</v>
      </c>
      <c r="T163" s="32"/>
      <c r="U163" s="33">
        <f t="shared" si="158"/>
        <v>7700</v>
      </c>
      <c r="V163" s="34">
        <f t="shared" si="159"/>
        <v>5.9139999999999997</v>
      </c>
      <c r="W163" s="34"/>
      <c r="X163" s="35">
        <f t="shared" si="124"/>
        <v>6.1899999999999995</v>
      </c>
      <c r="Y163" s="36">
        <f t="shared" si="117"/>
        <v>5.9139999999999997</v>
      </c>
      <c r="Z163" s="37">
        <f t="shared" si="160"/>
        <v>5.9139999999999997</v>
      </c>
      <c r="AA163" s="1"/>
      <c r="AB163" s="1"/>
      <c r="AC163" s="1"/>
      <c r="AD163" s="1"/>
      <c r="AE163" s="1"/>
      <c r="AF163" s="1"/>
      <c r="AG163" s="1"/>
      <c r="AH163" s="1"/>
    </row>
    <row r="164" spans="1:34">
      <c r="A164" s="45">
        <v>141</v>
      </c>
      <c r="B164" s="700" t="s">
        <v>161</v>
      </c>
      <c r="C164" s="101"/>
      <c r="D164" s="101"/>
      <c r="E164" s="101"/>
      <c r="F164" s="701"/>
      <c r="G164" s="65">
        <v>5.52</v>
      </c>
      <c r="H164" s="66"/>
      <c r="I164" s="23">
        <v>5.52</v>
      </c>
      <c r="J164" s="52">
        <v>7700</v>
      </c>
      <c r="K164" s="25">
        <v>0.67</v>
      </c>
      <c r="L164" s="61">
        <f t="shared" si="155"/>
        <v>7705.52</v>
      </c>
      <c r="M164" s="68">
        <f t="shared" si="156"/>
        <v>7700</v>
      </c>
      <c r="N164" s="28"/>
      <c r="O164" s="28"/>
      <c r="P164" s="29">
        <f t="shared" si="129"/>
        <v>6.1899999999999995</v>
      </c>
      <c r="Q164" s="30">
        <f t="shared" si="130"/>
        <v>5.9139999999999997</v>
      </c>
      <c r="R164" s="28"/>
      <c r="S164" s="31">
        <f t="shared" si="157"/>
        <v>7705.52</v>
      </c>
      <c r="T164" s="32"/>
      <c r="U164" s="33">
        <f t="shared" si="158"/>
        <v>7700</v>
      </c>
      <c r="V164" s="34">
        <f t="shared" si="159"/>
        <v>5.9139999999999997</v>
      </c>
      <c r="W164" s="34"/>
      <c r="X164" s="35">
        <f t="shared" si="124"/>
        <v>6.1899999999999995</v>
      </c>
      <c r="Y164" s="36">
        <f t="shared" si="117"/>
        <v>5.9139999999999997</v>
      </c>
      <c r="Z164" s="37">
        <f t="shared" si="160"/>
        <v>5.9139999999999997</v>
      </c>
      <c r="AA164" s="1"/>
      <c r="AB164" s="1"/>
      <c r="AC164" s="1"/>
      <c r="AD164" s="1"/>
      <c r="AE164" s="1"/>
      <c r="AF164" s="1"/>
      <c r="AG164" s="1"/>
      <c r="AH164" s="1"/>
    </row>
    <row r="165" spans="1:34">
      <c r="A165" s="92">
        <v>142</v>
      </c>
      <c r="B165" s="539" t="s">
        <v>162</v>
      </c>
      <c r="C165" s="71"/>
      <c r="D165" s="71"/>
      <c r="E165" s="71"/>
      <c r="F165" s="72"/>
      <c r="G165" s="65">
        <v>5.52</v>
      </c>
      <c r="H165" s="66"/>
      <c r="I165" s="23">
        <v>5.52</v>
      </c>
      <c r="J165" s="250">
        <v>7700</v>
      </c>
      <c r="K165" s="25">
        <v>0.67</v>
      </c>
      <c r="L165" s="61">
        <f t="shared" si="155"/>
        <v>7705.52</v>
      </c>
      <c r="M165" s="68">
        <f t="shared" si="156"/>
        <v>7700</v>
      </c>
      <c r="N165" s="28"/>
      <c r="O165" s="28"/>
      <c r="P165" s="29">
        <f t="shared" si="129"/>
        <v>6.1899999999999995</v>
      </c>
      <c r="Q165" s="30">
        <f t="shared" si="130"/>
        <v>5.9139999999999997</v>
      </c>
      <c r="R165" s="28"/>
      <c r="S165" s="31">
        <f t="shared" si="157"/>
        <v>7705.52</v>
      </c>
      <c r="T165" s="32"/>
      <c r="U165" s="33">
        <f t="shared" si="158"/>
        <v>7700</v>
      </c>
      <c r="V165" s="34">
        <f t="shared" si="159"/>
        <v>5.9139999999999997</v>
      </c>
      <c r="W165" s="34"/>
      <c r="X165" s="35">
        <f t="shared" si="124"/>
        <v>6.1899999999999995</v>
      </c>
      <c r="Y165" s="36">
        <f t="shared" si="117"/>
        <v>5.9139999999999997</v>
      </c>
      <c r="Z165" s="37">
        <f t="shared" si="160"/>
        <v>5.9139999999999997</v>
      </c>
      <c r="AA165" s="1"/>
      <c r="AB165" s="1"/>
      <c r="AC165" s="1"/>
      <c r="AD165" s="1"/>
      <c r="AE165" s="1"/>
      <c r="AF165" s="1"/>
      <c r="AG165" s="1"/>
      <c r="AH165" s="1"/>
    </row>
    <row r="166" spans="1:34">
      <c r="A166" s="45">
        <v>143</v>
      </c>
      <c r="B166" s="54" t="s">
        <v>163</v>
      </c>
      <c r="C166" s="55"/>
      <c r="D166" s="55"/>
      <c r="E166" s="55"/>
      <c r="F166" s="64"/>
      <c r="G166" s="65">
        <v>5.52</v>
      </c>
      <c r="H166" s="66"/>
      <c r="I166" s="23">
        <v>5.52</v>
      </c>
      <c r="J166" s="52">
        <v>7700</v>
      </c>
      <c r="K166" s="25">
        <v>0.67</v>
      </c>
      <c r="L166" s="61">
        <f t="shared" si="155"/>
        <v>7705.52</v>
      </c>
      <c r="M166" s="68">
        <f t="shared" si="156"/>
        <v>7700</v>
      </c>
      <c r="N166" s="28"/>
      <c r="O166" s="28"/>
      <c r="P166" s="29">
        <f t="shared" si="129"/>
        <v>6.1899999999999995</v>
      </c>
      <c r="Q166" s="30">
        <f t="shared" si="130"/>
        <v>5.9139999999999997</v>
      </c>
      <c r="R166" s="28"/>
      <c r="S166" s="31">
        <f t="shared" si="157"/>
        <v>7705.52</v>
      </c>
      <c r="T166" s="32"/>
      <c r="U166" s="33">
        <f t="shared" si="158"/>
        <v>7700</v>
      </c>
      <c r="V166" s="34">
        <f t="shared" si="159"/>
        <v>5.9139999999999997</v>
      </c>
      <c r="W166" s="34"/>
      <c r="X166" s="35">
        <f t="shared" si="124"/>
        <v>6.1899999999999995</v>
      </c>
      <c r="Y166" s="36">
        <f t="shared" si="117"/>
        <v>5.9139999999999997</v>
      </c>
      <c r="Z166" s="37">
        <f t="shared" si="160"/>
        <v>5.9139999999999997</v>
      </c>
      <c r="AA166" s="1"/>
      <c r="AB166" s="1"/>
      <c r="AC166" s="1"/>
      <c r="AD166" s="1"/>
      <c r="AE166" s="1"/>
      <c r="AF166" s="1"/>
      <c r="AG166" s="1"/>
      <c r="AH166" s="1"/>
    </row>
    <row r="167" spans="1:34">
      <c r="A167" s="45">
        <v>144</v>
      </c>
      <c r="B167" s="54" t="s">
        <v>164</v>
      </c>
      <c r="C167" s="55"/>
      <c r="D167" s="55"/>
      <c r="E167" s="55"/>
      <c r="F167" s="64"/>
      <c r="G167" s="65">
        <v>5.52</v>
      </c>
      <c r="H167" s="66"/>
      <c r="I167" s="23">
        <v>5.52</v>
      </c>
      <c r="J167" s="52">
        <v>6600</v>
      </c>
      <c r="K167" s="25">
        <v>0.79</v>
      </c>
      <c r="L167" s="61">
        <f t="shared" si="155"/>
        <v>6605.52</v>
      </c>
      <c r="M167" s="68">
        <f t="shared" si="156"/>
        <v>6600</v>
      </c>
      <c r="N167" s="28"/>
      <c r="O167" s="28"/>
      <c r="P167" s="29">
        <f t="shared" si="129"/>
        <v>6.31</v>
      </c>
      <c r="Q167" s="30">
        <f t="shared" si="130"/>
        <v>6.0339999999999998</v>
      </c>
      <c r="R167" s="28"/>
      <c r="S167" s="31">
        <f t="shared" si="157"/>
        <v>6605.52</v>
      </c>
      <c r="T167" s="32"/>
      <c r="U167" s="33">
        <f t="shared" si="158"/>
        <v>6600</v>
      </c>
      <c r="V167" s="34">
        <f t="shared" si="159"/>
        <v>6.0339999999999998</v>
      </c>
      <c r="W167" s="34"/>
      <c r="X167" s="35">
        <f t="shared" si="124"/>
        <v>6.31</v>
      </c>
      <c r="Y167" s="36">
        <f t="shared" si="117"/>
        <v>6.0339999999999998</v>
      </c>
      <c r="Z167" s="37">
        <f t="shared" si="160"/>
        <v>6.0339999999999998</v>
      </c>
      <c r="AA167" s="1"/>
      <c r="AB167" s="1"/>
      <c r="AC167" s="1"/>
      <c r="AD167" s="1"/>
      <c r="AE167" s="1"/>
      <c r="AF167" s="1"/>
      <c r="AG167" s="1"/>
      <c r="AH167" s="1"/>
    </row>
    <row r="168" spans="1:34">
      <c r="A168" s="45">
        <v>145</v>
      </c>
      <c r="B168" s="700" t="s">
        <v>165</v>
      </c>
      <c r="C168" s="101"/>
      <c r="D168" s="101"/>
      <c r="E168" s="101"/>
      <c r="F168" s="701"/>
      <c r="G168" s="65">
        <v>5.52</v>
      </c>
      <c r="H168" s="66"/>
      <c r="I168" s="23">
        <v>5.52</v>
      </c>
      <c r="J168" s="52">
        <v>7600</v>
      </c>
      <c r="K168" s="25">
        <v>0.65</v>
      </c>
      <c r="L168" s="61">
        <f t="shared" si="155"/>
        <v>7605.52</v>
      </c>
      <c r="M168" s="68">
        <f t="shared" si="156"/>
        <v>7600</v>
      </c>
      <c r="N168" s="28"/>
      <c r="O168" s="28"/>
      <c r="P168" s="29">
        <f t="shared" si="129"/>
        <v>6.17</v>
      </c>
      <c r="Q168" s="30">
        <f t="shared" si="130"/>
        <v>5.8940000000000001</v>
      </c>
      <c r="R168" s="28"/>
      <c r="S168" s="31">
        <f t="shared" si="157"/>
        <v>7605.52</v>
      </c>
      <c r="T168" s="32"/>
      <c r="U168" s="33">
        <f t="shared" si="158"/>
        <v>7600</v>
      </c>
      <c r="V168" s="34">
        <f t="shared" si="159"/>
        <v>5.8940000000000001</v>
      </c>
      <c r="W168" s="34"/>
      <c r="X168" s="35">
        <f t="shared" si="124"/>
        <v>6.17</v>
      </c>
      <c r="Y168" s="36">
        <f t="shared" si="117"/>
        <v>5.8940000000000001</v>
      </c>
      <c r="Z168" s="37">
        <f t="shared" si="160"/>
        <v>5.8940000000000001</v>
      </c>
      <c r="AA168" s="1"/>
      <c r="AB168" s="1"/>
      <c r="AC168" s="1"/>
      <c r="AD168" s="1"/>
      <c r="AE168" s="1"/>
      <c r="AF168" s="1"/>
      <c r="AG168" s="1"/>
      <c r="AH168" s="1"/>
    </row>
    <row r="169" spans="1:34">
      <c r="A169" s="92">
        <v>146</v>
      </c>
      <c r="B169" s="700" t="s">
        <v>166</v>
      </c>
      <c r="C169" s="101"/>
      <c r="D169" s="101"/>
      <c r="E169" s="101"/>
      <c r="F169" s="701"/>
      <c r="G169" s="65">
        <v>5.52</v>
      </c>
      <c r="H169" s="66"/>
      <c r="I169" s="23">
        <v>5.52</v>
      </c>
      <c r="J169" s="52">
        <v>7500</v>
      </c>
      <c r="K169" s="25">
        <v>0.65</v>
      </c>
      <c r="L169" s="61">
        <f t="shared" si="155"/>
        <v>7505.52</v>
      </c>
      <c r="M169" s="68">
        <f t="shared" si="156"/>
        <v>7500</v>
      </c>
      <c r="N169" s="28"/>
      <c r="O169" s="28"/>
      <c r="P169" s="29">
        <f t="shared" si="129"/>
        <v>6.17</v>
      </c>
      <c r="Q169" s="30">
        <f t="shared" si="130"/>
        <v>5.8940000000000001</v>
      </c>
      <c r="R169" s="28"/>
      <c r="S169" s="31">
        <f t="shared" si="157"/>
        <v>7505.52</v>
      </c>
      <c r="T169" s="32"/>
      <c r="U169" s="33">
        <f t="shared" si="158"/>
        <v>7500</v>
      </c>
      <c r="V169" s="34">
        <f t="shared" si="159"/>
        <v>5.8940000000000001</v>
      </c>
      <c r="W169" s="34"/>
      <c r="X169" s="35">
        <f t="shared" si="124"/>
        <v>6.17</v>
      </c>
      <c r="Y169" s="36">
        <f t="shared" si="117"/>
        <v>5.8940000000000001</v>
      </c>
      <c r="Z169" s="37">
        <f t="shared" si="160"/>
        <v>5.8940000000000001</v>
      </c>
      <c r="AA169" s="1"/>
      <c r="AB169" s="1"/>
      <c r="AC169" s="1"/>
      <c r="AD169" s="1"/>
      <c r="AE169" s="1"/>
      <c r="AF169" s="1"/>
      <c r="AG169" s="1"/>
      <c r="AH169" s="1"/>
    </row>
    <row r="170" spans="1:34">
      <c r="A170" s="45">
        <v>147</v>
      </c>
      <c r="B170" s="54" t="s">
        <v>167</v>
      </c>
      <c r="C170" s="55"/>
      <c r="D170" s="55"/>
      <c r="E170" s="55"/>
      <c r="F170" s="64"/>
      <c r="G170" s="65">
        <v>5.52</v>
      </c>
      <c r="H170" s="66"/>
      <c r="I170" s="23">
        <v>5.52</v>
      </c>
      <c r="J170" s="52">
        <v>25500</v>
      </c>
      <c r="K170" s="23">
        <v>3.32</v>
      </c>
      <c r="L170" s="61">
        <f t="shared" si="155"/>
        <v>25505.52</v>
      </c>
      <c r="M170" s="68">
        <f t="shared" si="156"/>
        <v>25500</v>
      </c>
      <c r="N170" s="28"/>
      <c r="O170" s="28"/>
      <c r="P170" s="29">
        <f t="shared" si="129"/>
        <v>8.84</v>
      </c>
      <c r="Q170" s="30">
        <f t="shared" si="130"/>
        <v>8.5640000000000001</v>
      </c>
      <c r="R170" s="28"/>
      <c r="S170" s="31">
        <f t="shared" si="157"/>
        <v>25505.52</v>
      </c>
      <c r="T170" s="32"/>
      <c r="U170" s="33">
        <f t="shared" si="158"/>
        <v>25500</v>
      </c>
      <c r="V170" s="34">
        <f t="shared" si="159"/>
        <v>8.5640000000000001</v>
      </c>
      <c r="W170" s="34"/>
      <c r="X170" s="35">
        <f t="shared" si="124"/>
        <v>8.84</v>
      </c>
      <c r="Y170" s="36">
        <f t="shared" si="117"/>
        <v>8.5640000000000001</v>
      </c>
      <c r="Z170" s="37">
        <f t="shared" si="160"/>
        <v>8.5640000000000001</v>
      </c>
      <c r="AA170" s="1"/>
      <c r="AB170" s="1"/>
      <c r="AC170" s="1"/>
      <c r="AD170" s="1"/>
      <c r="AE170" s="1"/>
      <c r="AF170" s="1"/>
      <c r="AG170" s="1"/>
      <c r="AH170" s="1"/>
    </row>
    <row r="171" spans="1:34">
      <c r="A171" s="45">
        <v>148</v>
      </c>
      <c r="B171" s="54" t="s">
        <v>168</v>
      </c>
      <c r="C171" s="55"/>
      <c r="D171" s="55"/>
      <c r="E171" s="55"/>
      <c r="F171" s="64"/>
      <c r="G171" s="65">
        <v>5.52</v>
      </c>
      <c r="H171" s="66"/>
      <c r="I171" s="23">
        <v>5.52</v>
      </c>
      <c r="J171" s="52">
        <v>3800</v>
      </c>
      <c r="K171" s="257">
        <v>2.41</v>
      </c>
      <c r="L171" s="61">
        <f t="shared" si="155"/>
        <v>3805.52</v>
      </c>
      <c r="M171" s="68">
        <f t="shared" si="156"/>
        <v>3800</v>
      </c>
      <c r="N171" s="28"/>
      <c r="O171" s="28"/>
      <c r="P171" s="29">
        <f t="shared" si="129"/>
        <v>7.93</v>
      </c>
      <c r="Q171" s="30">
        <f t="shared" si="130"/>
        <v>7.6539999999999999</v>
      </c>
      <c r="R171" s="28"/>
      <c r="S171" s="31">
        <f t="shared" si="157"/>
        <v>3805.52</v>
      </c>
      <c r="T171" s="32"/>
      <c r="U171" s="33">
        <f t="shared" si="158"/>
        <v>3800</v>
      </c>
      <c r="V171" s="34">
        <f t="shared" si="159"/>
        <v>7.6539999999999999</v>
      </c>
      <c r="W171" s="34"/>
      <c r="X171" s="35">
        <f t="shared" si="124"/>
        <v>7.93</v>
      </c>
      <c r="Y171" s="36">
        <f t="shared" si="117"/>
        <v>7.6539999999999999</v>
      </c>
      <c r="Z171" s="37">
        <f t="shared" si="160"/>
        <v>7.6539999999999999</v>
      </c>
      <c r="AA171" s="1"/>
      <c r="AB171" s="1"/>
      <c r="AC171" s="1"/>
      <c r="AD171" s="1"/>
      <c r="AE171" s="1"/>
      <c r="AF171" s="1"/>
      <c r="AG171" s="1"/>
      <c r="AH171" s="1"/>
    </row>
    <row r="172" spans="1:34">
      <c r="A172" s="53">
        <v>149</v>
      </c>
      <c r="B172" s="539" t="s">
        <v>169</v>
      </c>
      <c r="C172" s="71"/>
      <c r="D172" s="71"/>
      <c r="E172" s="71"/>
      <c r="F172" s="72"/>
      <c r="G172" s="65">
        <v>5.52</v>
      </c>
      <c r="H172" s="66"/>
      <c r="I172" s="23">
        <v>5.52</v>
      </c>
      <c r="J172" s="250">
        <v>5700</v>
      </c>
      <c r="K172" s="23">
        <v>0.66</v>
      </c>
      <c r="L172" s="61">
        <f t="shared" si="155"/>
        <v>5705.52</v>
      </c>
      <c r="M172" s="68">
        <f t="shared" si="156"/>
        <v>5700</v>
      </c>
      <c r="N172" s="28"/>
      <c r="O172" s="28"/>
      <c r="P172" s="29">
        <f t="shared" si="129"/>
        <v>6.18</v>
      </c>
      <c r="Q172" s="30">
        <f t="shared" si="130"/>
        <v>5.9039999999999999</v>
      </c>
      <c r="R172" s="28"/>
      <c r="S172" s="31">
        <f t="shared" si="157"/>
        <v>5705.52</v>
      </c>
      <c r="T172" s="32"/>
      <c r="U172" s="33">
        <f t="shared" si="158"/>
        <v>5700</v>
      </c>
      <c r="V172" s="34">
        <f t="shared" si="159"/>
        <v>5.9039999999999999</v>
      </c>
      <c r="W172" s="34"/>
      <c r="X172" s="35">
        <f t="shared" si="124"/>
        <v>6.18</v>
      </c>
      <c r="Y172" s="36">
        <f t="shared" si="117"/>
        <v>5.9039999999999999</v>
      </c>
      <c r="Z172" s="37">
        <f t="shared" si="160"/>
        <v>5.9039999999999999</v>
      </c>
      <c r="AA172" s="1"/>
      <c r="AB172" s="1"/>
      <c r="AC172" s="1"/>
      <c r="AD172" s="1"/>
      <c r="AE172" s="1"/>
      <c r="AF172" s="1"/>
      <c r="AG172" s="1"/>
      <c r="AH172" s="1"/>
    </row>
    <row r="173" spans="1:34">
      <c r="A173" s="45">
        <v>150</v>
      </c>
      <c r="B173" s="700" t="s">
        <v>170</v>
      </c>
      <c r="C173" s="101"/>
      <c r="D173" s="101"/>
      <c r="E173" s="101"/>
      <c r="F173" s="701"/>
      <c r="G173" s="65">
        <v>5.52</v>
      </c>
      <c r="H173" s="66"/>
      <c r="I173" s="23">
        <v>5.52</v>
      </c>
      <c r="J173" s="56">
        <v>4200</v>
      </c>
      <c r="K173" s="25">
        <v>2.39</v>
      </c>
      <c r="L173" s="61">
        <f t="shared" si="155"/>
        <v>4205.5200000000004</v>
      </c>
      <c r="M173" s="68">
        <f t="shared" si="156"/>
        <v>4200</v>
      </c>
      <c r="N173" s="28"/>
      <c r="O173" s="28"/>
      <c r="P173" s="29">
        <f t="shared" si="129"/>
        <v>7.91</v>
      </c>
      <c r="Q173" s="30">
        <f t="shared" si="130"/>
        <v>7.6340000000000003</v>
      </c>
      <c r="R173" s="28"/>
      <c r="S173" s="31">
        <f t="shared" si="157"/>
        <v>4205.5200000000004</v>
      </c>
      <c r="T173" s="32"/>
      <c r="U173" s="33">
        <f t="shared" si="158"/>
        <v>4200</v>
      </c>
      <c r="V173" s="34">
        <f t="shared" si="159"/>
        <v>7.6340000000000003</v>
      </c>
      <c r="W173" s="34"/>
      <c r="X173" s="35">
        <f t="shared" si="124"/>
        <v>7.91</v>
      </c>
      <c r="Y173" s="36">
        <f t="shared" si="117"/>
        <v>7.6340000000000003</v>
      </c>
      <c r="Z173" s="37">
        <f t="shared" si="160"/>
        <v>7.6340000000000003</v>
      </c>
      <c r="AA173" s="1"/>
      <c r="AB173" s="1"/>
      <c r="AC173" s="1"/>
      <c r="AD173" s="1"/>
      <c r="AE173" s="1"/>
      <c r="AF173" s="1"/>
      <c r="AG173" s="1"/>
      <c r="AH173" s="1"/>
    </row>
    <row r="174" spans="1:34">
      <c r="A174" s="45">
        <v>151</v>
      </c>
      <c r="B174" s="700" t="s">
        <v>171</v>
      </c>
      <c r="C174" s="101"/>
      <c r="D174" s="101"/>
      <c r="E174" s="101"/>
      <c r="F174" s="701"/>
      <c r="G174" s="65">
        <v>5.52</v>
      </c>
      <c r="H174" s="66"/>
      <c r="I174" s="23">
        <v>5.52</v>
      </c>
      <c r="J174" s="42">
        <v>2500</v>
      </c>
      <c r="K174" s="25">
        <v>0.92</v>
      </c>
      <c r="L174" s="61">
        <f t="shared" si="155"/>
        <v>2505.52</v>
      </c>
      <c r="M174" s="68">
        <f t="shared" si="156"/>
        <v>2500</v>
      </c>
      <c r="N174" s="28"/>
      <c r="O174" s="28"/>
      <c r="P174" s="29">
        <f t="shared" si="129"/>
        <v>6.4399999999999995</v>
      </c>
      <c r="Q174" s="30">
        <f t="shared" si="130"/>
        <v>6.1639999999999997</v>
      </c>
      <c r="R174" s="28"/>
      <c r="S174" s="31">
        <f t="shared" si="157"/>
        <v>2505.52</v>
      </c>
      <c r="T174" s="32"/>
      <c r="U174" s="33">
        <f t="shared" si="158"/>
        <v>2500</v>
      </c>
      <c r="V174" s="34">
        <f>SUM(G174-G174*5%+K174)</f>
        <v>6.1639999999999997</v>
      </c>
      <c r="W174" s="34"/>
      <c r="X174" s="35">
        <f t="shared" si="124"/>
        <v>6.4399999999999995</v>
      </c>
      <c r="Y174" s="36">
        <f t="shared" si="117"/>
        <v>6.1639999999999997</v>
      </c>
      <c r="Z174" s="37">
        <f t="shared" si="160"/>
        <v>6.1639999999999997</v>
      </c>
      <c r="AA174" s="1"/>
      <c r="AB174" s="1"/>
      <c r="AC174" s="1"/>
      <c r="AD174" s="1"/>
      <c r="AE174" s="1"/>
      <c r="AF174" s="1"/>
      <c r="AG174" s="1"/>
      <c r="AH174" s="1"/>
    </row>
    <row r="175" spans="1:34">
      <c r="A175" s="45">
        <v>152</v>
      </c>
      <c r="B175" s="54" t="s">
        <v>172</v>
      </c>
      <c r="C175" s="55"/>
      <c r="D175" s="55"/>
      <c r="E175" s="55"/>
      <c r="F175" s="64"/>
      <c r="G175" s="65">
        <v>5.52</v>
      </c>
      <c r="H175" s="66"/>
      <c r="I175" s="23">
        <v>5.52</v>
      </c>
      <c r="J175" s="52">
        <v>1200</v>
      </c>
      <c r="K175" s="23">
        <v>0.72</v>
      </c>
      <c r="L175" s="61">
        <f t="shared" si="155"/>
        <v>1205.52</v>
      </c>
      <c r="M175" s="68">
        <f t="shared" si="156"/>
        <v>1200</v>
      </c>
      <c r="N175" s="28"/>
      <c r="O175" s="28"/>
      <c r="P175" s="29">
        <f t="shared" si="129"/>
        <v>6.2399999999999993</v>
      </c>
      <c r="Q175" s="30">
        <f t="shared" si="130"/>
        <v>5.9639999999999995</v>
      </c>
      <c r="R175" s="28"/>
      <c r="S175" s="31">
        <f t="shared" si="157"/>
        <v>1205.52</v>
      </c>
      <c r="T175" s="32"/>
      <c r="U175" s="33">
        <f t="shared" si="158"/>
        <v>1200</v>
      </c>
      <c r="V175" s="34">
        <f t="shared" si="159"/>
        <v>5.9639999999999995</v>
      </c>
      <c r="W175" s="34"/>
      <c r="X175" s="35">
        <f t="shared" si="124"/>
        <v>6.2399999999999993</v>
      </c>
      <c r="Y175" s="36">
        <f t="shared" si="117"/>
        <v>5.9639999999999995</v>
      </c>
      <c r="Z175" s="37">
        <f t="shared" si="160"/>
        <v>5.9639999999999995</v>
      </c>
      <c r="AA175" s="1"/>
      <c r="AB175" s="1"/>
      <c r="AC175" s="1"/>
      <c r="AD175" s="1"/>
      <c r="AE175" s="1"/>
      <c r="AF175" s="1"/>
      <c r="AG175" s="1"/>
      <c r="AH175" s="1"/>
    </row>
    <row r="176" spans="1:34">
      <c r="A176" s="62">
        <v>153</v>
      </c>
      <c r="B176" s="83" t="s">
        <v>173</v>
      </c>
      <c r="C176" s="84"/>
      <c r="D176" s="84"/>
      <c r="E176" s="84"/>
      <c r="F176" s="85"/>
      <c r="G176" s="65">
        <v>5.52</v>
      </c>
      <c r="H176" s="66"/>
      <c r="I176" s="23">
        <v>5.52</v>
      </c>
      <c r="J176" s="74">
        <v>1200</v>
      </c>
      <c r="K176" s="23">
        <v>0.7</v>
      </c>
      <c r="L176" s="61">
        <f t="shared" si="155"/>
        <v>1205.52</v>
      </c>
      <c r="M176" s="68">
        <f t="shared" si="156"/>
        <v>1200</v>
      </c>
      <c r="N176" s="28"/>
      <c r="O176" s="28"/>
      <c r="P176" s="29">
        <f t="shared" si="129"/>
        <v>6.22</v>
      </c>
      <c r="Q176" s="30">
        <f t="shared" si="130"/>
        <v>5.944</v>
      </c>
      <c r="R176" s="28"/>
      <c r="S176" s="31">
        <f t="shared" si="157"/>
        <v>1205.52</v>
      </c>
      <c r="T176" s="32"/>
      <c r="U176" s="33">
        <f t="shared" si="158"/>
        <v>1200</v>
      </c>
      <c r="V176" s="34">
        <f t="shared" si="159"/>
        <v>5.944</v>
      </c>
      <c r="W176" s="34"/>
      <c r="X176" s="35">
        <f t="shared" si="124"/>
        <v>6.22</v>
      </c>
      <c r="Y176" s="36">
        <f t="shared" si="117"/>
        <v>5.944</v>
      </c>
      <c r="Z176" s="37">
        <f t="shared" si="160"/>
        <v>5.944</v>
      </c>
      <c r="AA176" s="1"/>
      <c r="AB176" s="1"/>
      <c r="AC176" s="1"/>
      <c r="AD176" s="1"/>
      <c r="AE176" s="1"/>
      <c r="AF176" s="1"/>
      <c r="AG176" s="1"/>
      <c r="AH176" s="1"/>
    </row>
    <row r="177" spans="1:34">
      <c r="A177" s="62">
        <v>154</v>
      </c>
      <c r="B177" s="83" t="s">
        <v>482</v>
      </c>
      <c r="C177" s="84"/>
      <c r="D177" s="84"/>
      <c r="E177" s="84"/>
      <c r="F177" s="85"/>
      <c r="G177" s="65">
        <v>5.52</v>
      </c>
      <c r="H177" s="66"/>
      <c r="I177" s="23">
        <v>5.52</v>
      </c>
      <c r="J177" s="74">
        <v>1200</v>
      </c>
      <c r="K177" s="23">
        <v>1.53</v>
      </c>
      <c r="L177" s="61">
        <f t="shared" ref="L177" si="161">SUM(G177+J177)</f>
        <v>1205.52</v>
      </c>
      <c r="M177" s="68">
        <f t="shared" ref="M177" si="162">ROUND(G177-G177*5%+J177,-2)</f>
        <v>1200</v>
      </c>
      <c r="N177" s="28"/>
      <c r="O177" s="28"/>
      <c r="P177" s="29">
        <f t="shared" ref="P177" si="163">SUM(G177+K177)</f>
        <v>7.05</v>
      </c>
      <c r="Q177" s="30">
        <f t="shared" ref="Q177" si="164">SUM(G177-G177*5%+K177)</f>
        <v>6.774</v>
      </c>
      <c r="R177" s="28"/>
      <c r="S177" s="31">
        <f t="shared" ref="S177" si="165">SUM(I177+J177)</f>
        <v>1205.52</v>
      </c>
      <c r="T177" s="32"/>
      <c r="U177" s="33">
        <f t="shared" ref="U177" si="166">ROUND(I177-I177*5%+J177,-2)</f>
        <v>1200</v>
      </c>
      <c r="V177" s="34">
        <f t="shared" ref="V177" si="167">SUM(G177-G177*5%+K177)</f>
        <v>6.774</v>
      </c>
      <c r="W177" s="34"/>
      <c r="X177" s="35">
        <f t="shared" ref="X177" si="168">SUM(I177+K177)</f>
        <v>7.05</v>
      </c>
      <c r="Y177" s="36"/>
      <c r="Z177" s="37"/>
      <c r="AA177" s="1"/>
      <c r="AB177" s="1"/>
      <c r="AC177" s="1"/>
      <c r="AD177" s="1"/>
      <c r="AE177" s="1"/>
      <c r="AF177" s="1"/>
      <c r="AG177" s="1"/>
      <c r="AH177" s="1"/>
    </row>
    <row r="178" spans="1:34">
      <c r="A178" s="62">
        <v>155</v>
      </c>
      <c r="B178" s="83" t="s">
        <v>483</v>
      </c>
      <c r="C178" s="84"/>
      <c r="D178" s="84"/>
      <c r="E178" s="84"/>
      <c r="F178" s="85"/>
      <c r="G178" s="65">
        <v>5.52</v>
      </c>
      <c r="H178" s="66"/>
      <c r="I178" s="23">
        <v>5.52</v>
      </c>
      <c r="J178" s="74">
        <v>1200</v>
      </c>
      <c r="K178" s="23">
        <v>1.4</v>
      </c>
      <c r="L178" s="61">
        <f t="shared" ref="L178" si="169">SUM(G178+J178)</f>
        <v>1205.52</v>
      </c>
      <c r="M178" s="68">
        <f t="shared" ref="M178" si="170">ROUND(G178-G178*5%+J178,-2)</f>
        <v>1200</v>
      </c>
      <c r="N178" s="28"/>
      <c r="O178" s="28"/>
      <c r="P178" s="29">
        <f t="shared" ref="P178" si="171">SUM(G178+K178)</f>
        <v>6.92</v>
      </c>
      <c r="Q178" s="30">
        <f t="shared" ref="Q178" si="172">SUM(G178-G178*5%+K178)</f>
        <v>6.6440000000000001</v>
      </c>
      <c r="R178" s="28"/>
      <c r="S178" s="31">
        <f t="shared" ref="S178" si="173">SUM(I178+J178)</f>
        <v>1205.52</v>
      </c>
      <c r="T178" s="32"/>
      <c r="U178" s="33">
        <f t="shared" ref="U178" si="174">ROUND(I178-I178*5%+J178,-2)</f>
        <v>1200</v>
      </c>
      <c r="V178" s="34">
        <f t="shared" ref="V178" si="175">SUM(G178-G178*5%+K178)</f>
        <v>6.6440000000000001</v>
      </c>
      <c r="W178" s="34"/>
      <c r="X178" s="35">
        <f t="shared" ref="X178" si="176">SUM(I178+K178)</f>
        <v>6.92</v>
      </c>
      <c r="Y178" s="36"/>
      <c r="Z178" s="37"/>
      <c r="AA178" s="1"/>
      <c r="AB178" s="1"/>
      <c r="AC178" s="1"/>
      <c r="AD178" s="1"/>
      <c r="AE178" s="1"/>
      <c r="AF178" s="1"/>
      <c r="AG178" s="1"/>
      <c r="AH178" s="1"/>
    </row>
    <row r="179" spans="1:34">
      <c r="A179" s="45">
        <v>156</v>
      </c>
      <c r="B179" s="54" t="s">
        <v>174</v>
      </c>
      <c r="C179" s="55"/>
      <c r="D179" s="55"/>
      <c r="E179" s="55"/>
      <c r="F179" s="64"/>
      <c r="G179" s="65">
        <v>5.52</v>
      </c>
      <c r="H179" s="66"/>
      <c r="I179" s="23">
        <v>5.52</v>
      </c>
      <c r="J179" s="52">
        <v>1200</v>
      </c>
      <c r="K179" s="25">
        <v>2.17</v>
      </c>
      <c r="L179" s="61">
        <f t="shared" ref="L179:L184" si="177">SUM(G179+J179)</f>
        <v>1205.52</v>
      </c>
      <c r="M179" s="68">
        <f t="shared" ref="M179:M184" si="178">ROUND(G179-G179*5%+J179,-2)</f>
        <v>1200</v>
      </c>
      <c r="N179" s="28"/>
      <c r="O179" s="28"/>
      <c r="P179" s="29">
        <f>SUM(G179+K179)</f>
        <v>7.6899999999999995</v>
      </c>
      <c r="Q179" s="30">
        <f>SUM(G179-G179*5%+K179)</f>
        <v>7.4139999999999997</v>
      </c>
      <c r="R179" s="28"/>
      <c r="S179" s="31">
        <f t="shared" ref="S179:S184" si="179">SUM(I179+J179)</f>
        <v>1205.52</v>
      </c>
      <c r="T179" s="32"/>
      <c r="U179" s="33">
        <f>ROUND(I179-I179*5%+J179,-2)</f>
        <v>1200</v>
      </c>
      <c r="V179" s="34">
        <f>SUM(G179-G179*5%+K179)</f>
        <v>7.4139999999999997</v>
      </c>
      <c r="W179" s="34"/>
      <c r="X179" s="35">
        <f>SUM(I179+K179)</f>
        <v>7.6899999999999995</v>
      </c>
      <c r="Y179" s="36">
        <f>SUM(I179-I179*5%+K179)</f>
        <v>7.4139999999999997</v>
      </c>
      <c r="Z179" s="37">
        <f t="shared" si="160"/>
        <v>7.4139999999999997</v>
      </c>
      <c r="AA179" s="1"/>
      <c r="AB179" s="1"/>
      <c r="AC179" s="1"/>
      <c r="AD179" s="1"/>
      <c r="AE179" s="1"/>
      <c r="AF179" s="1"/>
      <c r="AG179" s="1"/>
      <c r="AH179" s="1"/>
    </row>
    <row r="180" spans="1:34">
      <c r="A180" s="62">
        <v>157</v>
      </c>
      <c r="B180" s="54" t="s">
        <v>553</v>
      </c>
      <c r="C180" s="55"/>
      <c r="D180" s="55"/>
      <c r="E180" s="55"/>
      <c r="F180" s="64"/>
      <c r="G180" s="65">
        <v>5.52</v>
      </c>
      <c r="H180" s="66"/>
      <c r="I180" s="23">
        <v>5.52</v>
      </c>
      <c r="J180" s="52">
        <v>1200</v>
      </c>
      <c r="K180" s="25">
        <v>7.85</v>
      </c>
      <c r="L180" s="61">
        <f t="shared" si="177"/>
        <v>1205.52</v>
      </c>
      <c r="M180" s="68">
        <f t="shared" si="178"/>
        <v>1200</v>
      </c>
      <c r="N180" s="28"/>
      <c r="O180" s="28"/>
      <c r="P180" s="29">
        <f>SUM(G180+K180)</f>
        <v>13.37</v>
      </c>
      <c r="Q180" s="30">
        <f>SUM(G180-G180*5%+K180)</f>
        <v>13.093999999999999</v>
      </c>
      <c r="R180" s="28"/>
      <c r="S180" s="31">
        <f t="shared" si="179"/>
        <v>1205.52</v>
      </c>
      <c r="T180" s="32"/>
      <c r="U180" s="33">
        <f>ROUND(I180-I180*5%+J180,-2)</f>
        <v>1200</v>
      </c>
      <c r="V180" s="34">
        <f>SUM(G180-G180*5%+K180)</f>
        <v>13.093999999999999</v>
      </c>
      <c r="W180" s="34"/>
      <c r="X180" s="35">
        <f>SUM(I180+K180)</f>
        <v>13.37</v>
      </c>
      <c r="Y180" s="36"/>
      <c r="Z180" s="37"/>
      <c r="AA180" s="1"/>
      <c r="AB180" s="1"/>
      <c r="AC180" s="1"/>
      <c r="AD180" s="1"/>
      <c r="AE180" s="1"/>
      <c r="AF180" s="1"/>
      <c r="AG180" s="1"/>
      <c r="AH180" s="1"/>
    </row>
    <row r="181" spans="1:34">
      <c r="A181" s="62">
        <v>157</v>
      </c>
      <c r="B181" s="54" t="s">
        <v>554</v>
      </c>
      <c r="C181" s="55"/>
      <c r="D181" s="55"/>
      <c r="E181" s="55"/>
      <c r="F181" s="64"/>
      <c r="G181" s="65">
        <v>5.52</v>
      </c>
      <c r="H181" s="66"/>
      <c r="I181" s="23">
        <v>5.52</v>
      </c>
      <c r="J181" s="52">
        <v>1200</v>
      </c>
      <c r="K181" s="25">
        <v>7.85</v>
      </c>
      <c r="L181" s="61">
        <f t="shared" si="177"/>
        <v>1205.52</v>
      </c>
      <c r="M181" s="68">
        <f t="shared" si="178"/>
        <v>1200</v>
      </c>
      <c r="N181" s="28"/>
      <c r="O181" s="28"/>
      <c r="P181" s="29">
        <f>SUM(G181+K181)</f>
        <v>13.37</v>
      </c>
      <c r="Q181" s="30">
        <f>SUM(G181-G181*5%+K181)</f>
        <v>13.093999999999999</v>
      </c>
      <c r="R181" s="28"/>
      <c r="S181" s="31">
        <f t="shared" si="179"/>
        <v>1205.52</v>
      </c>
      <c r="T181" s="32"/>
      <c r="U181" s="33">
        <f>ROUND(I181-I181*5%+J181,-2)</f>
        <v>1200</v>
      </c>
      <c r="V181" s="34">
        <f>SUM(G181-G181*5%+K181)</f>
        <v>13.093999999999999</v>
      </c>
      <c r="W181" s="34"/>
      <c r="X181" s="35">
        <f>SUM(I181+K181)</f>
        <v>13.37</v>
      </c>
      <c r="Y181" s="36"/>
      <c r="Z181" s="37"/>
      <c r="AA181" s="1"/>
      <c r="AB181" s="1"/>
      <c r="AC181" s="1"/>
      <c r="AD181" s="1"/>
      <c r="AE181" s="1"/>
      <c r="AF181" s="1"/>
      <c r="AG181" s="1"/>
      <c r="AH181" s="1"/>
    </row>
    <row r="182" spans="1:34">
      <c r="A182" s="62">
        <v>158</v>
      </c>
      <c r="B182" s="54" t="s">
        <v>175</v>
      </c>
      <c r="C182" s="55"/>
      <c r="D182" s="55"/>
      <c r="E182" s="55"/>
      <c r="F182" s="64"/>
      <c r="G182" s="65">
        <v>5.52</v>
      </c>
      <c r="H182" s="66"/>
      <c r="I182" s="23">
        <v>5.52</v>
      </c>
      <c r="J182" s="56">
        <v>10700</v>
      </c>
      <c r="K182" s="23">
        <v>1.36</v>
      </c>
      <c r="L182" s="61">
        <f t="shared" si="177"/>
        <v>10705.52</v>
      </c>
      <c r="M182" s="68">
        <f t="shared" si="178"/>
        <v>10700</v>
      </c>
      <c r="N182" s="28"/>
      <c r="O182" s="28"/>
      <c r="P182" s="29">
        <f t="shared" si="129"/>
        <v>6.88</v>
      </c>
      <c r="Q182" s="30">
        <f t="shared" si="130"/>
        <v>6.6040000000000001</v>
      </c>
      <c r="R182" s="28"/>
      <c r="S182" s="31">
        <f t="shared" si="179"/>
        <v>10705.52</v>
      </c>
      <c r="T182" s="32"/>
      <c r="U182" s="33">
        <f t="shared" si="158"/>
        <v>10700</v>
      </c>
      <c r="V182" s="34">
        <f t="shared" si="159"/>
        <v>6.6040000000000001</v>
      </c>
      <c r="W182" s="34"/>
      <c r="X182" s="35">
        <f t="shared" si="124"/>
        <v>6.88</v>
      </c>
      <c r="Y182" s="36">
        <f t="shared" si="117"/>
        <v>6.6040000000000001</v>
      </c>
      <c r="Z182" s="37">
        <f t="shared" si="160"/>
        <v>6.6040000000000001</v>
      </c>
      <c r="AA182" s="1"/>
      <c r="AB182" s="1"/>
      <c r="AC182" s="1"/>
      <c r="AD182" s="1"/>
      <c r="AE182" s="1"/>
      <c r="AF182" s="1"/>
      <c r="AG182" s="1"/>
      <c r="AH182" s="1"/>
    </row>
    <row r="183" spans="1:34">
      <c r="A183" s="682">
        <v>159</v>
      </c>
      <c r="B183" s="54" t="s">
        <v>176</v>
      </c>
      <c r="C183" s="55"/>
      <c r="D183" s="55"/>
      <c r="E183" s="55"/>
      <c r="F183" s="64"/>
      <c r="G183" s="65">
        <v>5.52</v>
      </c>
      <c r="H183" s="66"/>
      <c r="I183" s="23">
        <v>5.52</v>
      </c>
      <c r="J183" s="56">
        <v>19900</v>
      </c>
      <c r="K183" s="23">
        <v>1.86</v>
      </c>
      <c r="L183" s="61">
        <f t="shared" si="177"/>
        <v>19905.52</v>
      </c>
      <c r="M183" s="68">
        <f t="shared" si="178"/>
        <v>19900</v>
      </c>
      <c r="N183" s="28"/>
      <c r="O183" s="28"/>
      <c r="P183" s="29">
        <f t="shared" si="129"/>
        <v>7.38</v>
      </c>
      <c r="Q183" s="30">
        <f t="shared" si="130"/>
        <v>7.1040000000000001</v>
      </c>
      <c r="R183" s="28"/>
      <c r="S183" s="31">
        <f t="shared" si="179"/>
        <v>19905.52</v>
      </c>
      <c r="T183" s="32"/>
      <c r="U183" s="33">
        <f t="shared" si="158"/>
        <v>19900</v>
      </c>
      <c r="V183" s="34">
        <f t="shared" si="159"/>
        <v>7.1040000000000001</v>
      </c>
      <c r="W183" s="34"/>
      <c r="X183" s="35">
        <f t="shared" si="124"/>
        <v>7.38</v>
      </c>
      <c r="Y183" s="36">
        <f t="shared" si="117"/>
        <v>7.1040000000000001</v>
      </c>
      <c r="Z183" s="37">
        <f t="shared" si="160"/>
        <v>7.1040000000000001</v>
      </c>
      <c r="AA183" s="1"/>
      <c r="AB183" s="1"/>
      <c r="AC183" s="1"/>
      <c r="AD183" s="1"/>
      <c r="AE183" s="1"/>
      <c r="AF183" s="1"/>
      <c r="AG183" s="1"/>
      <c r="AH183" s="1"/>
    </row>
    <row r="184" spans="1:34">
      <c r="A184" s="45">
        <v>160</v>
      </c>
      <c r="B184" s="54" t="s">
        <v>177</v>
      </c>
      <c r="C184" s="55"/>
      <c r="D184" s="55"/>
      <c r="E184" s="55"/>
      <c r="F184" s="64"/>
      <c r="G184" s="65">
        <v>5.52</v>
      </c>
      <c r="H184" s="66"/>
      <c r="I184" s="23">
        <v>5.52</v>
      </c>
      <c r="J184" s="56">
        <v>7600</v>
      </c>
      <c r="K184" s="23">
        <v>1.86</v>
      </c>
      <c r="L184" s="61">
        <f t="shared" si="177"/>
        <v>7605.52</v>
      </c>
      <c r="M184" s="68">
        <f t="shared" si="178"/>
        <v>7600</v>
      </c>
      <c r="N184" s="28"/>
      <c r="O184" s="28"/>
      <c r="P184" s="29">
        <f t="shared" si="129"/>
        <v>7.38</v>
      </c>
      <c r="Q184" s="30">
        <f t="shared" si="130"/>
        <v>7.1040000000000001</v>
      </c>
      <c r="R184" s="28"/>
      <c r="S184" s="31">
        <f t="shared" si="179"/>
        <v>7605.52</v>
      </c>
      <c r="T184" s="32"/>
      <c r="U184" s="33">
        <f t="shared" si="158"/>
        <v>7600</v>
      </c>
      <c r="V184" s="34">
        <f t="shared" si="159"/>
        <v>7.1040000000000001</v>
      </c>
      <c r="W184" s="34"/>
      <c r="X184" s="35">
        <f t="shared" si="124"/>
        <v>7.38</v>
      </c>
      <c r="Y184" s="36">
        <f t="shared" ref="Y184:Y201" si="180">SUM(I184-I184*5%+K184)</f>
        <v>7.1040000000000001</v>
      </c>
      <c r="Z184" s="37">
        <f t="shared" si="160"/>
        <v>7.1040000000000001</v>
      </c>
      <c r="AA184" s="1"/>
      <c r="AB184" s="1"/>
      <c r="AC184" s="1"/>
      <c r="AD184" s="1"/>
      <c r="AE184" s="1"/>
      <c r="AF184" s="1"/>
      <c r="AG184" s="1"/>
      <c r="AH184" s="1"/>
    </row>
    <row r="185" spans="1:34">
      <c r="A185" s="804" t="s">
        <v>178</v>
      </c>
      <c r="B185" s="805"/>
      <c r="C185" s="805"/>
      <c r="D185" s="805"/>
      <c r="E185" s="805"/>
      <c r="F185" s="805"/>
      <c r="G185" s="805"/>
      <c r="H185" s="805"/>
      <c r="I185" s="805"/>
      <c r="J185" s="805"/>
      <c r="K185" s="805"/>
      <c r="L185" s="805"/>
      <c r="M185" s="805"/>
      <c r="N185" s="805"/>
      <c r="O185" s="805"/>
      <c r="P185" s="805"/>
      <c r="Q185" s="805"/>
      <c r="R185" s="805"/>
      <c r="S185" s="805"/>
      <c r="T185" s="805"/>
      <c r="U185" s="805"/>
      <c r="V185" s="805"/>
      <c r="W185" s="805"/>
      <c r="X185" s="805"/>
      <c r="Y185" s="806"/>
      <c r="Z185" s="58"/>
      <c r="AA185" s="1"/>
      <c r="AB185" s="1"/>
      <c r="AC185" s="1"/>
      <c r="AD185" s="1"/>
      <c r="AE185" s="1"/>
      <c r="AF185" s="1"/>
      <c r="AG185" s="1"/>
      <c r="AH185" s="1"/>
    </row>
    <row r="186" spans="1:34">
      <c r="A186" s="92">
        <v>161</v>
      </c>
      <c r="B186" s="772" t="s">
        <v>179</v>
      </c>
      <c r="C186" s="773"/>
      <c r="D186" s="773"/>
      <c r="E186" s="773"/>
      <c r="F186" s="774"/>
      <c r="G186" s="65">
        <v>6.45</v>
      </c>
      <c r="H186" s="66"/>
      <c r="I186" s="23">
        <v>7.25</v>
      </c>
      <c r="J186" s="42">
        <v>17800</v>
      </c>
      <c r="K186" s="23">
        <v>2.5</v>
      </c>
      <c r="L186" s="88">
        <f t="shared" ref="L186:L192" si="181">SUM(G186+J186)</f>
        <v>17806.45</v>
      </c>
      <c r="M186" s="68">
        <f t="shared" ref="M186:M192" si="182">ROUND(G186-G186*5%+J186,-2)</f>
        <v>17800</v>
      </c>
      <c r="N186" s="89"/>
      <c r="O186" s="89"/>
      <c r="P186" s="29">
        <f t="shared" si="129"/>
        <v>8.9499999999999993</v>
      </c>
      <c r="Q186" s="30">
        <f t="shared" si="130"/>
        <v>8.6275000000000013</v>
      </c>
      <c r="R186" s="89"/>
      <c r="S186" s="90">
        <f t="shared" ref="S186:S192" si="183">I186+J186</f>
        <v>17807.25</v>
      </c>
      <c r="T186" s="32"/>
      <c r="U186" s="33">
        <f t="shared" ref="U186:U192" si="184">ROUND(I186-I186*5%+J186,-2)</f>
        <v>17800</v>
      </c>
      <c r="V186" s="34">
        <f>SUM(G186-G186*5%+K186)</f>
        <v>8.6275000000000013</v>
      </c>
      <c r="W186" s="34"/>
      <c r="X186" s="35">
        <f t="shared" ref="X186:X192" si="185">SUM(I186+K186)</f>
        <v>9.75</v>
      </c>
      <c r="Y186" s="36">
        <f t="shared" si="180"/>
        <v>9.3874999999999993</v>
      </c>
      <c r="Z186" s="37">
        <f>SUM(I186-I186*5%+K186)</f>
        <v>9.3874999999999993</v>
      </c>
      <c r="AA186" s="1"/>
      <c r="AB186" s="1"/>
      <c r="AC186" s="1"/>
      <c r="AD186" s="1"/>
      <c r="AE186" s="1"/>
      <c r="AF186" s="1"/>
      <c r="AG186" s="1"/>
      <c r="AH186" s="1"/>
    </row>
    <row r="187" spans="1:34">
      <c r="A187" s="53">
        <v>162</v>
      </c>
      <c r="B187" s="50" t="s">
        <v>180</v>
      </c>
      <c r="C187" s="51"/>
      <c r="D187" s="51"/>
      <c r="E187" s="73"/>
      <c r="F187" s="73"/>
      <c r="G187" s="648">
        <v>4.51</v>
      </c>
      <c r="H187" s="66"/>
      <c r="I187" s="272">
        <v>5.0199999999999996</v>
      </c>
      <c r="J187" s="48">
        <v>13900</v>
      </c>
      <c r="K187" s="251">
        <v>2.04</v>
      </c>
      <c r="L187" s="543">
        <f t="shared" si="181"/>
        <v>13904.51</v>
      </c>
      <c r="M187" s="544">
        <f t="shared" si="182"/>
        <v>13900</v>
      </c>
      <c r="N187" s="545"/>
      <c r="O187" s="545"/>
      <c r="P187" s="494">
        <f t="shared" si="129"/>
        <v>6.55</v>
      </c>
      <c r="Q187" s="546">
        <f t="shared" si="130"/>
        <v>6.3244999999999996</v>
      </c>
      <c r="R187" s="545"/>
      <c r="S187" s="547">
        <f t="shared" si="183"/>
        <v>13905.02</v>
      </c>
      <c r="T187" s="548"/>
      <c r="U187" s="549">
        <f t="shared" si="184"/>
        <v>13900</v>
      </c>
      <c r="V187" s="550">
        <f t="shared" ref="V187:V192" si="186">SUM(G187-G187*5%+K187)</f>
        <v>6.3244999999999996</v>
      </c>
      <c r="W187" s="550"/>
      <c r="X187" s="35">
        <f t="shared" si="185"/>
        <v>7.06</v>
      </c>
      <c r="Y187" s="36">
        <f t="shared" si="180"/>
        <v>6.8089999999999993</v>
      </c>
      <c r="Z187" s="37">
        <f t="shared" ref="Z187:Z192" si="187">SUM(I187-I187*5%+K187)</f>
        <v>6.8089999999999993</v>
      </c>
      <c r="AA187" s="1"/>
      <c r="AB187" s="1"/>
      <c r="AC187" s="1"/>
      <c r="AD187" s="1"/>
      <c r="AE187" s="1"/>
      <c r="AF187" s="1"/>
      <c r="AG187" s="1"/>
      <c r="AH187" s="1"/>
    </row>
    <row r="188" spans="1:34">
      <c r="A188" s="53">
        <v>163</v>
      </c>
      <c r="B188" s="52" t="s">
        <v>181</v>
      </c>
      <c r="C188" s="52"/>
      <c r="D188" s="52"/>
      <c r="E188" s="52"/>
      <c r="F188" s="52"/>
      <c r="G188" s="65">
        <v>4.51</v>
      </c>
      <c r="H188" s="248"/>
      <c r="I188" s="23">
        <v>5.0199999999999996</v>
      </c>
      <c r="J188" s="42">
        <v>4900</v>
      </c>
      <c r="K188" s="23">
        <v>0.12</v>
      </c>
      <c r="L188" s="88">
        <f t="shared" si="181"/>
        <v>4904.51</v>
      </c>
      <c r="M188" s="551">
        <f t="shared" si="182"/>
        <v>4900</v>
      </c>
      <c r="N188" s="88"/>
      <c r="O188" s="88"/>
      <c r="P188" s="29">
        <f t="shared" si="129"/>
        <v>4.63</v>
      </c>
      <c r="Q188" s="552">
        <f t="shared" si="130"/>
        <v>4.4044999999999996</v>
      </c>
      <c r="R188" s="88"/>
      <c r="S188" s="247">
        <f t="shared" si="183"/>
        <v>4905.0200000000004</v>
      </c>
      <c r="T188" s="102"/>
      <c r="U188" s="553">
        <f t="shared" si="184"/>
        <v>4900</v>
      </c>
      <c r="V188" s="104">
        <f t="shared" si="186"/>
        <v>4.4044999999999996</v>
      </c>
      <c r="W188" s="104"/>
      <c r="X188" s="35">
        <f t="shared" si="185"/>
        <v>5.14</v>
      </c>
      <c r="Y188" s="36">
        <f t="shared" si="180"/>
        <v>4.8889999999999993</v>
      </c>
      <c r="Z188" s="37">
        <f t="shared" si="187"/>
        <v>4.8889999999999993</v>
      </c>
      <c r="AA188" s="1"/>
      <c r="AB188" s="1"/>
      <c r="AC188" s="1"/>
      <c r="AD188" s="1"/>
      <c r="AE188" s="1"/>
      <c r="AF188" s="1"/>
      <c r="AG188" s="1"/>
      <c r="AH188" s="1"/>
    </row>
    <row r="189" spans="1:34">
      <c r="A189" s="53">
        <v>164</v>
      </c>
      <c r="B189" s="539" t="s">
        <v>182</v>
      </c>
      <c r="C189" s="71"/>
      <c r="D189" s="71"/>
      <c r="E189" s="72"/>
      <c r="F189" s="72"/>
      <c r="G189" s="638">
        <v>9.02</v>
      </c>
      <c r="H189" s="249"/>
      <c r="I189" s="554">
        <v>10.039999999999999</v>
      </c>
      <c r="J189" s="555">
        <v>4900</v>
      </c>
      <c r="K189" s="554">
        <v>0.23</v>
      </c>
      <c r="L189" s="116">
        <f t="shared" si="181"/>
        <v>4909.0200000000004</v>
      </c>
      <c r="M189" s="556">
        <f t="shared" si="182"/>
        <v>4900</v>
      </c>
      <c r="N189" s="557"/>
      <c r="O189" s="557"/>
      <c r="P189" s="649">
        <f t="shared" si="129"/>
        <v>9.25</v>
      </c>
      <c r="Q189" s="558">
        <f t="shared" si="130"/>
        <v>8.7989999999999995</v>
      </c>
      <c r="R189" s="557"/>
      <c r="S189" s="559">
        <f t="shared" si="183"/>
        <v>4910.04</v>
      </c>
      <c r="T189" s="91"/>
      <c r="U189" s="560">
        <f t="shared" si="184"/>
        <v>4900</v>
      </c>
      <c r="V189" s="561">
        <f t="shared" si="186"/>
        <v>8.7989999999999995</v>
      </c>
      <c r="W189" s="561"/>
      <c r="X189" s="35">
        <f t="shared" si="185"/>
        <v>10.27</v>
      </c>
      <c r="Y189" s="36">
        <f t="shared" si="180"/>
        <v>9.7679999999999989</v>
      </c>
      <c r="Z189" s="37">
        <f t="shared" si="187"/>
        <v>9.7679999999999989</v>
      </c>
      <c r="AA189" s="1"/>
      <c r="AB189" s="1"/>
      <c r="AC189" s="1"/>
      <c r="AD189" s="1"/>
      <c r="AE189" s="1"/>
      <c r="AF189" s="1"/>
      <c r="AG189" s="1"/>
      <c r="AH189" s="1"/>
    </row>
    <row r="190" spans="1:34">
      <c r="A190" s="45">
        <v>165</v>
      </c>
      <c r="B190" s="54" t="s">
        <v>183</v>
      </c>
      <c r="C190" s="55"/>
      <c r="D190" s="55"/>
      <c r="E190" s="64"/>
      <c r="F190" s="64"/>
      <c r="G190" s="65">
        <v>3.62</v>
      </c>
      <c r="H190" s="66"/>
      <c r="I190" s="23">
        <v>4.7300000000000004</v>
      </c>
      <c r="J190" s="42">
        <v>600</v>
      </c>
      <c r="K190" s="25">
        <v>1.1499999999999999</v>
      </c>
      <c r="L190" s="88">
        <f t="shared" si="181"/>
        <v>603.62</v>
      </c>
      <c r="M190" s="68">
        <f t="shared" si="182"/>
        <v>600</v>
      </c>
      <c r="N190" s="89"/>
      <c r="O190" s="89"/>
      <c r="P190" s="29">
        <f t="shared" si="129"/>
        <v>4.7699999999999996</v>
      </c>
      <c r="Q190" s="30">
        <f t="shared" si="130"/>
        <v>4.5890000000000004</v>
      </c>
      <c r="R190" s="89"/>
      <c r="S190" s="90">
        <f t="shared" si="183"/>
        <v>604.73</v>
      </c>
      <c r="T190" s="32"/>
      <c r="U190" s="33">
        <f t="shared" si="184"/>
        <v>600</v>
      </c>
      <c r="V190" s="34">
        <f t="shared" si="186"/>
        <v>4.5890000000000004</v>
      </c>
      <c r="W190" s="34"/>
      <c r="X190" s="35">
        <f t="shared" si="185"/>
        <v>5.8800000000000008</v>
      </c>
      <c r="Y190" s="36">
        <f t="shared" si="180"/>
        <v>5.6434999999999995</v>
      </c>
      <c r="Z190" s="37">
        <f t="shared" si="187"/>
        <v>5.6434999999999995</v>
      </c>
      <c r="AA190" s="1"/>
      <c r="AB190" s="1"/>
      <c r="AC190" s="1"/>
      <c r="AD190" s="1"/>
      <c r="AE190" s="1"/>
      <c r="AF190" s="1"/>
      <c r="AG190" s="1"/>
      <c r="AH190" s="1"/>
    </row>
    <row r="191" spans="1:34">
      <c r="A191" s="45">
        <v>166</v>
      </c>
      <c r="B191" s="702" t="s">
        <v>184</v>
      </c>
      <c r="C191" s="78"/>
      <c r="D191" s="78"/>
      <c r="E191" s="701"/>
      <c r="F191" s="703"/>
      <c r="G191" s="65">
        <v>5.42</v>
      </c>
      <c r="H191" s="66"/>
      <c r="I191" s="23">
        <v>6.33</v>
      </c>
      <c r="J191" s="48">
        <v>14200</v>
      </c>
      <c r="K191" s="25">
        <v>3.12</v>
      </c>
      <c r="L191" s="88">
        <f t="shared" si="181"/>
        <v>14205.42</v>
      </c>
      <c r="M191" s="68">
        <f t="shared" si="182"/>
        <v>14200</v>
      </c>
      <c r="N191" s="89"/>
      <c r="O191" s="89"/>
      <c r="P191" s="29">
        <f t="shared" si="129"/>
        <v>8.5399999999999991</v>
      </c>
      <c r="Q191" s="30">
        <f t="shared" si="130"/>
        <v>8.2690000000000001</v>
      </c>
      <c r="R191" s="89"/>
      <c r="S191" s="90">
        <f t="shared" si="183"/>
        <v>14206.33</v>
      </c>
      <c r="T191" s="32"/>
      <c r="U191" s="33">
        <f t="shared" si="184"/>
        <v>14200</v>
      </c>
      <c r="V191" s="34">
        <f t="shared" si="186"/>
        <v>8.2690000000000001</v>
      </c>
      <c r="W191" s="34"/>
      <c r="X191" s="35">
        <f t="shared" si="185"/>
        <v>9.4499999999999993</v>
      </c>
      <c r="Y191" s="36">
        <f t="shared" si="180"/>
        <v>9.1335000000000015</v>
      </c>
      <c r="Z191" s="37">
        <f t="shared" si="187"/>
        <v>9.1335000000000015</v>
      </c>
      <c r="AA191" s="1"/>
      <c r="AB191" s="1"/>
      <c r="AC191" s="1"/>
      <c r="AD191" s="1"/>
      <c r="AE191" s="1"/>
      <c r="AF191" s="1"/>
      <c r="AG191" s="1"/>
      <c r="AH191" s="1"/>
    </row>
    <row r="192" spans="1:34">
      <c r="A192" s="562">
        <v>167</v>
      </c>
      <c r="B192" s="787" t="s">
        <v>185</v>
      </c>
      <c r="C192" s="788"/>
      <c r="D192" s="788"/>
      <c r="E192" s="788"/>
      <c r="F192" s="789"/>
      <c r="G192" s="65">
        <v>1.84</v>
      </c>
      <c r="H192" s="252"/>
      <c r="I192" s="23">
        <v>2.66</v>
      </c>
      <c r="J192" s="253">
        <v>400</v>
      </c>
      <c r="K192" s="25">
        <v>0.09</v>
      </c>
      <c r="L192" s="253">
        <f t="shared" si="181"/>
        <v>401.84</v>
      </c>
      <c r="M192" s="68">
        <f t="shared" si="182"/>
        <v>400</v>
      </c>
      <c r="N192" s="253"/>
      <c r="O192" s="253"/>
      <c r="P192" s="29">
        <f t="shared" si="129"/>
        <v>1.9300000000000002</v>
      </c>
      <c r="Q192" s="30">
        <f t="shared" si="130"/>
        <v>1.8380000000000001</v>
      </c>
      <c r="R192" s="253"/>
      <c r="S192" s="254">
        <f t="shared" si="183"/>
        <v>402.66</v>
      </c>
      <c r="T192" s="32"/>
      <c r="U192" s="33">
        <f t="shared" si="184"/>
        <v>400</v>
      </c>
      <c r="V192" s="34">
        <f t="shared" si="186"/>
        <v>1.8380000000000001</v>
      </c>
      <c r="W192" s="34"/>
      <c r="X192" s="35">
        <f t="shared" si="185"/>
        <v>2.75</v>
      </c>
      <c r="Y192" s="36">
        <f t="shared" si="180"/>
        <v>2.617</v>
      </c>
      <c r="Z192" s="37">
        <f t="shared" si="187"/>
        <v>2.617</v>
      </c>
      <c r="AA192" s="1"/>
      <c r="AB192" s="1"/>
      <c r="AC192" s="1"/>
      <c r="AD192" s="1"/>
      <c r="AE192" s="1"/>
      <c r="AF192" s="1"/>
      <c r="AG192" s="1"/>
      <c r="AH192" s="1"/>
    </row>
    <row r="193" spans="1:34">
      <c r="A193" s="790" t="s">
        <v>186</v>
      </c>
      <c r="B193" s="791"/>
      <c r="C193" s="791"/>
      <c r="D193" s="791"/>
      <c r="E193" s="791"/>
      <c r="F193" s="791"/>
      <c r="G193" s="791"/>
      <c r="H193" s="791"/>
      <c r="I193" s="791"/>
      <c r="J193" s="791"/>
      <c r="K193" s="791"/>
      <c r="L193" s="791"/>
      <c r="M193" s="791"/>
      <c r="N193" s="791"/>
      <c r="O193" s="791"/>
      <c r="P193" s="791"/>
      <c r="Q193" s="791"/>
      <c r="R193" s="791"/>
      <c r="S193" s="791"/>
      <c r="T193" s="791"/>
      <c r="U193" s="791"/>
      <c r="V193" s="791"/>
      <c r="W193" s="791"/>
      <c r="X193" s="791"/>
      <c r="Y193" s="792"/>
      <c r="Z193" s="58"/>
      <c r="AA193" s="1"/>
      <c r="AB193" s="1"/>
      <c r="AC193" s="1"/>
      <c r="AD193" s="1"/>
      <c r="AE193" s="1"/>
      <c r="AF193" s="1"/>
      <c r="AG193" s="1"/>
      <c r="AH193" s="1"/>
    </row>
    <row r="194" spans="1:34">
      <c r="A194" s="45">
        <v>168</v>
      </c>
      <c r="B194" s="84" t="s">
        <v>187</v>
      </c>
      <c r="C194" s="84"/>
      <c r="D194" s="84"/>
      <c r="E194" s="84"/>
      <c r="F194" s="64"/>
      <c r="G194" s="65">
        <v>7.03</v>
      </c>
      <c r="H194" s="66"/>
      <c r="I194" s="23">
        <v>7.03</v>
      </c>
      <c r="J194" s="41">
        <v>2200</v>
      </c>
      <c r="K194" s="25">
        <v>0.38</v>
      </c>
      <c r="L194" s="67">
        <f t="shared" ref="L194:L201" si="188">SUM(G194+J194)</f>
        <v>2207.0300000000002</v>
      </c>
      <c r="M194" s="68">
        <f t="shared" ref="M194:M201" si="189">ROUND(G194-G194*5%+J194,-2)</f>
        <v>2200</v>
      </c>
      <c r="N194" s="69"/>
      <c r="O194" s="69"/>
      <c r="P194" s="29">
        <f t="shared" ref="P194:P201" si="190">SUM(G194+K194)</f>
        <v>7.41</v>
      </c>
      <c r="Q194" s="30">
        <f t="shared" ref="Q194:Q201" si="191">SUM(G194-G194*5%+K194)</f>
        <v>7.0585000000000004</v>
      </c>
      <c r="R194" s="69"/>
      <c r="S194" s="90">
        <f t="shared" ref="S194:S201" si="192">I194+J194</f>
        <v>2207.0300000000002</v>
      </c>
      <c r="T194" s="32"/>
      <c r="U194" s="33">
        <f t="shared" ref="U194:U201" si="193">ROUND(I194-I194*5%+J194,-2)</f>
        <v>2200</v>
      </c>
      <c r="V194" s="34">
        <f t="shared" ref="V194:V201" si="194">SUM(G194-G194*5%+K194)</f>
        <v>7.0585000000000004</v>
      </c>
      <c r="W194" s="34"/>
      <c r="X194" s="35">
        <f t="shared" ref="X194:X201" si="195">SUM(I194+K194)</f>
        <v>7.41</v>
      </c>
      <c r="Y194" s="36">
        <f t="shared" si="180"/>
        <v>7.0585000000000004</v>
      </c>
      <c r="Z194" s="37">
        <f t="shared" ref="Z194:Z201" si="196">SUM(I194-I194*5%+K194)</f>
        <v>7.0585000000000004</v>
      </c>
      <c r="AA194" s="1"/>
      <c r="AB194" s="1"/>
      <c r="AC194" s="1"/>
      <c r="AD194" s="1"/>
      <c r="AE194" s="1"/>
      <c r="AF194" s="1"/>
      <c r="AG194" s="1"/>
      <c r="AH194" s="1"/>
    </row>
    <row r="195" spans="1:34">
      <c r="A195" s="45"/>
      <c r="B195" s="84" t="s">
        <v>188</v>
      </c>
      <c r="C195" s="84"/>
      <c r="D195" s="84"/>
      <c r="E195" s="84"/>
      <c r="F195" s="64"/>
      <c r="G195" s="65">
        <v>7.03</v>
      </c>
      <c r="H195" s="66"/>
      <c r="I195" s="23">
        <v>7.03</v>
      </c>
      <c r="J195" s="41">
        <v>300</v>
      </c>
      <c r="K195" s="25">
        <v>0.05</v>
      </c>
      <c r="L195" s="67">
        <f t="shared" si="188"/>
        <v>307.02999999999997</v>
      </c>
      <c r="M195" s="68">
        <f t="shared" si="189"/>
        <v>300</v>
      </c>
      <c r="N195" s="69"/>
      <c r="O195" s="69"/>
      <c r="P195" s="29">
        <f t="shared" si="190"/>
        <v>7.08</v>
      </c>
      <c r="Q195" s="30">
        <f t="shared" si="191"/>
        <v>6.7285000000000004</v>
      </c>
      <c r="R195" s="69"/>
      <c r="S195" s="90">
        <f t="shared" si="192"/>
        <v>307.02999999999997</v>
      </c>
      <c r="T195" s="32"/>
      <c r="U195" s="33">
        <f t="shared" si="193"/>
        <v>300</v>
      </c>
      <c r="V195" s="34">
        <f t="shared" si="194"/>
        <v>6.7285000000000004</v>
      </c>
      <c r="W195" s="34"/>
      <c r="X195" s="35">
        <f t="shared" si="195"/>
        <v>7.08</v>
      </c>
      <c r="Y195" s="36">
        <f t="shared" si="180"/>
        <v>6.7285000000000004</v>
      </c>
      <c r="Z195" s="37">
        <f t="shared" si="196"/>
        <v>6.7285000000000004</v>
      </c>
      <c r="AA195" s="1"/>
      <c r="AB195" s="1"/>
      <c r="AC195" s="1"/>
      <c r="AD195" s="1"/>
      <c r="AE195" s="1"/>
      <c r="AF195" s="1"/>
      <c r="AG195" s="1"/>
      <c r="AH195" s="1"/>
    </row>
    <row r="196" spans="1:34">
      <c r="A196" s="45">
        <v>169</v>
      </c>
      <c r="B196" s="84" t="s">
        <v>189</v>
      </c>
      <c r="C196" s="84"/>
      <c r="D196" s="84"/>
      <c r="E196" s="84"/>
      <c r="F196" s="64"/>
      <c r="G196" s="65">
        <v>9.84</v>
      </c>
      <c r="H196" s="66"/>
      <c r="I196" s="23">
        <v>9.84</v>
      </c>
      <c r="J196" s="41">
        <v>2200</v>
      </c>
      <c r="K196" s="25">
        <v>0.38</v>
      </c>
      <c r="L196" s="67">
        <f t="shared" si="188"/>
        <v>2209.84</v>
      </c>
      <c r="M196" s="68">
        <f t="shared" si="189"/>
        <v>2200</v>
      </c>
      <c r="N196" s="69"/>
      <c r="O196" s="69"/>
      <c r="P196" s="29">
        <f t="shared" si="190"/>
        <v>10.220000000000001</v>
      </c>
      <c r="Q196" s="30">
        <f t="shared" si="191"/>
        <v>9.7279999999999998</v>
      </c>
      <c r="R196" s="69"/>
      <c r="S196" s="90">
        <f t="shared" si="192"/>
        <v>2209.84</v>
      </c>
      <c r="T196" s="32"/>
      <c r="U196" s="33">
        <f t="shared" si="193"/>
        <v>2200</v>
      </c>
      <c r="V196" s="34">
        <f t="shared" si="194"/>
        <v>9.7279999999999998</v>
      </c>
      <c r="W196" s="34"/>
      <c r="X196" s="35">
        <f t="shared" si="195"/>
        <v>10.220000000000001</v>
      </c>
      <c r="Y196" s="36">
        <f t="shared" si="180"/>
        <v>9.7279999999999998</v>
      </c>
      <c r="Z196" s="37">
        <f t="shared" si="196"/>
        <v>9.7279999999999998</v>
      </c>
      <c r="AA196" s="1"/>
      <c r="AB196" s="1"/>
      <c r="AC196" s="1"/>
      <c r="AD196" s="1"/>
      <c r="AE196" s="1"/>
      <c r="AF196" s="1"/>
      <c r="AG196" s="1"/>
      <c r="AH196" s="1"/>
    </row>
    <row r="197" spans="1:34">
      <c r="A197" s="45"/>
      <c r="B197" s="84" t="s">
        <v>190</v>
      </c>
      <c r="C197" s="84"/>
      <c r="D197" s="84"/>
      <c r="E197" s="84"/>
      <c r="F197" s="64"/>
      <c r="G197" s="65">
        <v>9.84</v>
      </c>
      <c r="H197" s="66"/>
      <c r="I197" s="23">
        <v>9.84</v>
      </c>
      <c r="J197" s="41">
        <v>300</v>
      </c>
      <c r="K197" s="25">
        <v>0.05</v>
      </c>
      <c r="L197" s="67">
        <f t="shared" si="188"/>
        <v>309.83999999999997</v>
      </c>
      <c r="M197" s="68">
        <f t="shared" si="189"/>
        <v>300</v>
      </c>
      <c r="N197" s="69"/>
      <c r="O197" s="69"/>
      <c r="P197" s="29">
        <f t="shared" si="190"/>
        <v>9.89</v>
      </c>
      <c r="Q197" s="30">
        <f t="shared" si="191"/>
        <v>9.3979999999999997</v>
      </c>
      <c r="R197" s="69"/>
      <c r="S197" s="90">
        <f t="shared" si="192"/>
        <v>309.83999999999997</v>
      </c>
      <c r="T197" s="32"/>
      <c r="U197" s="33">
        <f t="shared" si="193"/>
        <v>300</v>
      </c>
      <c r="V197" s="34">
        <f t="shared" si="194"/>
        <v>9.3979999999999997</v>
      </c>
      <c r="W197" s="34"/>
      <c r="X197" s="35">
        <f t="shared" si="195"/>
        <v>9.89</v>
      </c>
      <c r="Y197" s="36">
        <f t="shared" si="180"/>
        <v>9.3979999999999997</v>
      </c>
      <c r="Z197" s="37">
        <f t="shared" si="196"/>
        <v>9.3979999999999997</v>
      </c>
      <c r="AA197" s="1"/>
      <c r="AB197" s="1"/>
      <c r="AC197" s="1"/>
      <c r="AD197" s="1"/>
      <c r="AE197" s="1"/>
      <c r="AF197" s="1"/>
      <c r="AG197" s="1"/>
      <c r="AH197" s="1"/>
    </row>
    <row r="198" spans="1:34">
      <c r="A198" s="45">
        <v>170</v>
      </c>
      <c r="B198" s="84" t="s">
        <v>191</v>
      </c>
      <c r="C198" s="84"/>
      <c r="D198" s="84"/>
      <c r="E198" s="84"/>
      <c r="F198" s="64"/>
      <c r="G198" s="65">
        <v>14.06</v>
      </c>
      <c r="H198" s="66"/>
      <c r="I198" s="23">
        <v>14.06</v>
      </c>
      <c r="J198" s="41">
        <v>300</v>
      </c>
      <c r="K198" s="23">
        <v>0.1</v>
      </c>
      <c r="L198" s="67">
        <f t="shared" si="188"/>
        <v>314.06</v>
      </c>
      <c r="M198" s="68">
        <f>ROUND(G198-G198*5%+J198,-2)</f>
        <v>300</v>
      </c>
      <c r="N198" s="69"/>
      <c r="O198" s="69"/>
      <c r="P198" s="29">
        <f t="shared" si="190"/>
        <v>14.16</v>
      </c>
      <c r="Q198" s="30">
        <f>SUM(G198-G198*5%+K198)</f>
        <v>13.457000000000001</v>
      </c>
      <c r="R198" s="69"/>
      <c r="S198" s="90">
        <f t="shared" si="192"/>
        <v>314.06</v>
      </c>
      <c r="T198" s="32"/>
      <c r="U198" s="33">
        <f>ROUND(I198-I198*5%+J198,-2)</f>
        <v>300</v>
      </c>
      <c r="V198" s="34">
        <f>SUM(G198-G198*5%+K198)</f>
        <v>13.457000000000001</v>
      </c>
      <c r="W198" s="34"/>
      <c r="X198" s="35">
        <f t="shared" si="195"/>
        <v>14.16</v>
      </c>
      <c r="Y198" s="36">
        <f>SUM(I198-I198*5%+K198)</f>
        <v>13.457000000000001</v>
      </c>
      <c r="Z198" s="37">
        <f>SUM(I198-I198*5%+K198)</f>
        <v>13.457000000000001</v>
      </c>
      <c r="AA198" s="1"/>
      <c r="AB198" s="1"/>
      <c r="AC198" s="1"/>
      <c r="AD198" s="1"/>
      <c r="AE198" s="1"/>
      <c r="AF198" s="1"/>
      <c r="AG198" s="1"/>
      <c r="AH198" s="1"/>
    </row>
    <row r="199" spans="1:34">
      <c r="A199" s="45">
        <v>171</v>
      </c>
      <c r="B199" s="84" t="s">
        <v>192</v>
      </c>
      <c r="C199" s="84"/>
      <c r="D199" s="84"/>
      <c r="E199" s="84"/>
      <c r="F199" s="64"/>
      <c r="G199" s="65">
        <v>19.68</v>
      </c>
      <c r="H199" s="66"/>
      <c r="I199" s="23">
        <v>19.68</v>
      </c>
      <c r="J199" s="41">
        <v>300</v>
      </c>
      <c r="K199" s="23">
        <v>0.43</v>
      </c>
      <c r="L199" s="67">
        <f t="shared" si="188"/>
        <v>319.68</v>
      </c>
      <c r="M199" s="68">
        <f>ROUND(G199-G199*5%+J199,-2)</f>
        <v>300</v>
      </c>
      <c r="N199" s="69"/>
      <c r="O199" s="69"/>
      <c r="P199" s="29">
        <f t="shared" si="190"/>
        <v>20.11</v>
      </c>
      <c r="Q199" s="30">
        <f>SUM(G199-G199*5%+K199)</f>
        <v>19.125999999999998</v>
      </c>
      <c r="R199" s="69"/>
      <c r="S199" s="90">
        <f t="shared" si="192"/>
        <v>319.68</v>
      </c>
      <c r="T199" s="32"/>
      <c r="U199" s="33">
        <f>ROUND(I199-I199*5%+J199,-2)</f>
        <v>300</v>
      </c>
      <c r="V199" s="34">
        <v>14.79</v>
      </c>
      <c r="W199" s="34"/>
      <c r="X199" s="35">
        <f t="shared" si="195"/>
        <v>20.11</v>
      </c>
      <c r="Y199" s="36">
        <f>SUM(I199-I199*5%+K199)</f>
        <v>19.125999999999998</v>
      </c>
      <c r="Z199" s="37">
        <v>14.79</v>
      </c>
      <c r="AA199" s="1"/>
      <c r="AB199" s="1"/>
      <c r="AC199" s="1"/>
      <c r="AD199" s="1"/>
      <c r="AE199" s="1"/>
      <c r="AF199" s="1"/>
      <c r="AG199" s="1"/>
      <c r="AH199" s="1"/>
    </row>
    <row r="200" spans="1:34">
      <c r="A200" s="45"/>
      <c r="B200" s="84" t="s">
        <v>193</v>
      </c>
      <c r="C200" s="84"/>
      <c r="D200" s="84"/>
      <c r="E200" s="84"/>
      <c r="F200" s="64"/>
      <c r="G200" s="65">
        <v>19.68</v>
      </c>
      <c r="H200" s="66"/>
      <c r="I200" s="23">
        <v>19.68</v>
      </c>
      <c r="J200" s="41">
        <v>300</v>
      </c>
      <c r="K200" s="23">
        <v>0.1</v>
      </c>
      <c r="L200" s="67">
        <f t="shared" si="188"/>
        <v>319.68</v>
      </c>
      <c r="M200" s="68">
        <f>ROUND(G200-G200*5%+J200,-2)</f>
        <v>300</v>
      </c>
      <c r="N200" s="69"/>
      <c r="O200" s="69"/>
      <c r="P200" s="29">
        <f t="shared" si="190"/>
        <v>19.78</v>
      </c>
      <c r="Q200" s="30">
        <f>SUM(G200-G200*5%+K200)</f>
        <v>18.795999999999999</v>
      </c>
      <c r="R200" s="69"/>
      <c r="S200" s="90">
        <f t="shared" si="192"/>
        <v>319.68</v>
      </c>
      <c r="T200" s="32"/>
      <c r="U200" s="33">
        <f>ROUND(I200-I200*5%+J200,-2)</f>
        <v>300</v>
      </c>
      <c r="V200" s="34">
        <v>14.79</v>
      </c>
      <c r="W200" s="34"/>
      <c r="X200" s="35">
        <f t="shared" si="195"/>
        <v>19.78</v>
      </c>
      <c r="Y200" s="36">
        <f>SUM(I200-I200*5%+K200)</f>
        <v>18.795999999999999</v>
      </c>
      <c r="Z200" s="37">
        <v>14.79</v>
      </c>
      <c r="AA200" s="1"/>
      <c r="AB200" s="1"/>
      <c r="AC200" s="1"/>
      <c r="AD200" s="1"/>
      <c r="AE200" s="1"/>
      <c r="AF200" s="1"/>
      <c r="AG200" s="1"/>
      <c r="AH200" s="1"/>
    </row>
    <row r="201" spans="1:34">
      <c r="A201" s="45">
        <v>172</v>
      </c>
      <c r="B201" s="793" t="s">
        <v>194</v>
      </c>
      <c r="C201" s="794"/>
      <c r="D201" s="794"/>
      <c r="E201" s="794"/>
      <c r="F201" s="795"/>
      <c r="G201" s="65">
        <v>9.85</v>
      </c>
      <c r="H201" s="650"/>
      <c r="I201" s="23">
        <v>9.85</v>
      </c>
      <c r="J201" s="533"/>
      <c r="K201" s="25">
        <f>SUM(J201/10000)</f>
        <v>0</v>
      </c>
      <c r="L201" s="67">
        <f t="shared" si="188"/>
        <v>9.85</v>
      </c>
      <c r="M201" s="68">
        <f t="shared" si="189"/>
        <v>0</v>
      </c>
      <c r="N201" s="69"/>
      <c r="O201" s="69"/>
      <c r="P201" s="29">
        <f t="shared" si="190"/>
        <v>9.85</v>
      </c>
      <c r="Q201" s="30">
        <f t="shared" si="191"/>
        <v>9.3574999999999999</v>
      </c>
      <c r="R201" s="69"/>
      <c r="S201" s="90">
        <f t="shared" si="192"/>
        <v>9.85</v>
      </c>
      <c r="T201" s="32"/>
      <c r="U201" s="33">
        <f t="shared" si="193"/>
        <v>0</v>
      </c>
      <c r="V201" s="34">
        <f t="shared" si="194"/>
        <v>9.3574999999999999</v>
      </c>
      <c r="W201" s="34"/>
      <c r="X201" s="35">
        <f t="shared" si="195"/>
        <v>9.85</v>
      </c>
      <c r="Y201" s="36">
        <f t="shared" si="180"/>
        <v>9.3574999999999999</v>
      </c>
      <c r="Z201" s="37">
        <f t="shared" si="196"/>
        <v>9.3574999999999999</v>
      </c>
      <c r="AA201" s="1"/>
      <c r="AB201" s="1"/>
      <c r="AC201" s="1"/>
      <c r="AD201" s="1"/>
      <c r="AE201" s="1"/>
      <c r="AF201" s="1"/>
      <c r="AG201" s="1"/>
      <c r="AH201" s="1"/>
    </row>
    <row r="202" spans="1:34">
      <c r="A202" s="45">
        <v>173</v>
      </c>
      <c r="B202" s="796" t="s">
        <v>195</v>
      </c>
      <c r="C202" s="797"/>
      <c r="D202" s="797"/>
      <c r="E202" s="797"/>
      <c r="F202" s="798"/>
      <c r="G202" s="23">
        <v>14.74</v>
      </c>
      <c r="H202" s="103"/>
      <c r="I202" s="36">
        <v>18.07</v>
      </c>
      <c r="J202" s="103">
        <v>800</v>
      </c>
      <c r="K202" s="23">
        <v>0.09</v>
      </c>
      <c r="L202" s="103"/>
      <c r="M202" s="103"/>
      <c r="N202" s="103"/>
      <c r="O202" s="103"/>
      <c r="P202" s="99">
        <f>SUM(G202+K202)</f>
        <v>14.83</v>
      </c>
      <c r="Q202" s="100">
        <f>SUM(G202-G202*5%+K202)</f>
        <v>14.093</v>
      </c>
      <c r="R202" s="103"/>
      <c r="S202" s="103"/>
      <c r="T202" s="103"/>
      <c r="U202" s="103"/>
      <c r="V202" s="34">
        <f>SUM(G202-G202*5%+K202)</f>
        <v>14.093</v>
      </c>
      <c r="W202" s="34"/>
      <c r="X202" s="35">
        <f t="shared" ref="X202:X231" si="197">SUM(I202+K202)</f>
        <v>18.16</v>
      </c>
      <c r="Y202" s="36">
        <f t="shared" ref="Y202:Y231" si="198">SUM(I202-I202*5%+K202)</f>
        <v>17.256499999999999</v>
      </c>
      <c r="Z202" s="34">
        <f t="shared" ref="Z202" si="199">SUM(I202-I202*5%+K202)</f>
        <v>17.256499999999999</v>
      </c>
      <c r="AA202" s="1"/>
      <c r="AB202" s="1"/>
      <c r="AC202" s="1"/>
      <c r="AD202" s="1"/>
      <c r="AE202" s="1"/>
      <c r="AF202" s="1"/>
      <c r="AG202" s="1"/>
      <c r="AH202" s="1"/>
    </row>
    <row r="203" spans="1:34">
      <c r="A203" s="103"/>
      <c r="B203" s="796" t="s">
        <v>196</v>
      </c>
      <c r="C203" s="797"/>
      <c r="D203" s="797"/>
      <c r="E203" s="797"/>
      <c r="F203" s="798"/>
      <c r="G203" s="23"/>
      <c r="H203" s="103"/>
      <c r="I203" s="103"/>
      <c r="J203" s="103"/>
      <c r="K203" s="103"/>
      <c r="L203" s="103"/>
      <c r="M203" s="103"/>
      <c r="N203" s="103"/>
      <c r="O203" s="103"/>
      <c r="P203" s="138"/>
      <c r="Q203" s="100"/>
      <c r="R203" s="103"/>
      <c r="S203" s="103"/>
      <c r="T203" s="103"/>
      <c r="U203" s="103"/>
      <c r="V203" s="103"/>
      <c r="W203" s="103"/>
      <c r="X203" s="35"/>
      <c r="Y203" s="36"/>
      <c r="Z203" s="37"/>
      <c r="AA203" s="1"/>
      <c r="AB203" s="1"/>
      <c r="AC203" s="1"/>
      <c r="AD203" s="1"/>
      <c r="AE203" s="1"/>
      <c r="AF203" s="1"/>
      <c r="AG203" s="1"/>
      <c r="AH203" s="1"/>
    </row>
    <row r="204" spans="1:34" ht="15.75">
      <c r="A204" s="117" t="s">
        <v>197</v>
      </c>
      <c r="B204" s="785" t="s">
        <v>198</v>
      </c>
      <c r="C204" s="785"/>
      <c r="D204" s="785"/>
      <c r="E204" s="785"/>
      <c r="F204" s="785"/>
      <c r="G204" s="785"/>
      <c r="H204" s="785"/>
      <c r="I204" s="785"/>
      <c r="J204" s="785"/>
      <c r="K204" s="785"/>
      <c r="L204" s="785"/>
      <c r="M204" s="785"/>
      <c r="N204" s="785"/>
      <c r="O204" s="785"/>
      <c r="P204" s="785"/>
      <c r="Q204" s="785"/>
      <c r="R204" s="785"/>
      <c r="S204" s="785"/>
      <c r="T204" s="785"/>
      <c r="U204" s="785"/>
      <c r="V204" s="785"/>
      <c r="W204" s="785"/>
      <c r="X204" s="785"/>
      <c r="Y204" s="786"/>
      <c r="Z204" s="20"/>
      <c r="AA204" s="1"/>
      <c r="AB204" s="1"/>
      <c r="AC204" s="1"/>
      <c r="AD204" s="1"/>
      <c r="AE204" s="1"/>
      <c r="AF204" s="1"/>
      <c r="AG204" s="1"/>
      <c r="AH204" s="1"/>
    </row>
    <row r="205" spans="1:34">
      <c r="A205" s="62">
        <v>174</v>
      </c>
      <c r="B205" s="537" t="s">
        <v>199</v>
      </c>
      <c r="C205" s="536"/>
      <c r="D205" s="536"/>
      <c r="E205" s="536"/>
      <c r="F205" s="538"/>
      <c r="G205" s="65">
        <v>5.2</v>
      </c>
      <c r="H205" s="87"/>
      <c r="I205" s="118">
        <v>5.2</v>
      </c>
      <c r="J205" s="96">
        <v>300</v>
      </c>
      <c r="K205" s="23">
        <v>0.04</v>
      </c>
      <c r="L205" s="119">
        <f>G205+J205</f>
        <v>305.2</v>
      </c>
      <c r="M205" s="97">
        <f>ROUND(G205-G205*5%+J205,-2)</f>
        <v>300</v>
      </c>
      <c r="N205" s="120"/>
      <c r="O205" s="120"/>
      <c r="P205" s="99">
        <f>SUM(G205+K205)</f>
        <v>5.24</v>
      </c>
      <c r="Q205" s="100">
        <v>1.79</v>
      </c>
      <c r="R205" s="120"/>
      <c r="S205" s="121">
        <f>SUM(I205+J205)</f>
        <v>305.2</v>
      </c>
      <c r="T205" s="32"/>
      <c r="U205" s="20">
        <f>ROUND(I205-I205*5%+J205,-2)</f>
        <v>300</v>
      </c>
      <c r="V205" s="34">
        <f>SUM(G205-G205*5%+K205)</f>
        <v>4.9800000000000004</v>
      </c>
      <c r="W205" s="34"/>
      <c r="X205" s="35">
        <f t="shared" si="197"/>
        <v>5.24</v>
      </c>
      <c r="Y205" s="36">
        <f t="shared" si="198"/>
        <v>4.9800000000000004</v>
      </c>
      <c r="Z205" s="37">
        <f>SUM(I205-I205*5%+K205)</f>
        <v>4.9800000000000004</v>
      </c>
      <c r="AA205" s="1"/>
      <c r="AB205" s="1"/>
      <c r="AC205" s="1"/>
      <c r="AD205" s="1"/>
      <c r="AE205" s="1"/>
      <c r="AF205" s="1"/>
      <c r="AG205" s="1"/>
      <c r="AH205" s="1"/>
    </row>
    <row r="206" spans="1:34" ht="15.75">
      <c r="A206" s="799" t="s">
        <v>200</v>
      </c>
      <c r="B206" s="785"/>
      <c r="C206" s="785"/>
      <c r="D206" s="785"/>
      <c r="E206" s="785"/>
      <c r="F206" s="785"/>
      <c r="G206" s="785"/>
      <c r="H206" s="785"/>
      <c r="I206" s="785"/>
      <c r="J206" s="785"/>
      <c r="K206" s="785"/>
      <c r="L206" s="785"/>
      <c r="M206" s="785"/>
      <c r="N206" s="785"/>
      <c r="O206" s="785"/>
      <c r="P206" s="785"/>
      <c r="Q206" s="785"/>
      <c r="R206" s="785"/>
      <c r="S206" s="785"/>
      <c r="T206" s="785"/>
      <c r="U206" s="785"/>
      <c r="V206" s="785"/>
      <c r="W206" s="785"/>
      <c r="X206" s="785"/>
      <c r="Y206" s="786"/>
      <c r="Z206" s="20"/>
      <c r="AA206" s="1"/>
      <c r="AB206" s="1"/>
      <c r="AC206" s="1"/>
      <c r="AD206" s="1"/>
      <c r="AE206" s="1"/>
      <c r="AF206" s="1"/>
      <c r="AG206" s="1"/>
      <c r="AH206" s="1"/>
    </row>
    <row r="207" spans="1:34">
      <c r="A207" s="62">
        <v>175</v>
      </c>
      <c r="B207" s="537" t="s">
        <v>201</v>
      </c>
      <c r="C207" s="536"/>
      <c r="D207" s="536"/>
      <c r="E207" s="536"/>
      <c r="F207" s="538"/>
      <c r="G207" s="65"/>
      <c r="H207" s="122"/>
      <c r="I207" s="118"/>
      <c r="J207" s="60"/>
      <c r="K207" s="23"/>
      <c r="L207" s="119"/>
      <c r="M207" s="97"/>
      <c r="N207" s="120"/>
      <c r="O207" s="120"/>
      <c r="P207" s="99"/>
      <c r="Q207" s="100"/>
      <c r="R207" s="120"/>
      <c r="S207" s="121"/>
      <c r="T207" s="32"/>
      <c r="U207" s="20"/>
      <c r="V207" s="20"/>
      <c r="W207" s="20"/>
      <c r="X207" s="35"/>
      <c r="Y207" s="36"/>
      <c r="Z207" s="20"/>
      <c r="AA207" s="1"/>
      <c r="AB207" s="1"/>
      <c r="AC207" s="1"/>
      <c r="AD207" s="1"/>
      <c r="AE207" s="1"/>
      <c r="AF207" s="1"/>
      <c r="AG207" s="1"/>
      <c r="AH207" s="1"/>
    </row>
    <row r="208" spans="1:34">
      <c r="A208" s="45"/>
      <c r="B208" s="110" t="s">
        <v>202</v>
      </c>
      <c r="C208" s="111"/>
      <c r="D208" s="111"/>
      <c r="E208" s="111"/>
      <c r="F208" s="123"/>
      <c r="G208" s="65">
        <v>4.47</v>
      </c>
      <c r="H208" s="56"/>
      <c r="I208" s="118">
        <v>4.9800000000000004</v>
      </c>
      <c r="J208" s="103"/>
      <c r="K208" s="23"/>
      <c r="L208" s="119">
        <f>SUM(G208+J208)</f>
        <v>4.47</v>
      </c>
      <c r="M208" s="98">
        <f>ROUND(G208-G208*5%+J208,-2)</f>
        <v>0</v>
      </c>
      <c r="N208" s="120"/>
      <c r="O208" s="120"/>
      <c r="P208" s="99">
        <f t="shared" ref="P208:P244" si="200">SUM(G208+K208)</f>
        <v>4.47</v>
      </c>
      <c r="Q208" s="100">
        <f t="shared" ref="Q208:Q221" si="201">SUM(G208-G208*5%+K208)</f>
        <v>4.2465000000000002</v>
      </c>
      <c r="R208" s="120"/>
      <c r="S208" s="121">
        <f>SUM(I208+J208)</f>
        <v>4.9800000000000004</v>
      </c>
      <c r="T208" s="32"/>
      <c r="U208" s="20">
        <f>ROUND(I208-I208*5%+J208,-2)</f>
        <v>0</v>
      </c>
      <c r="V208" s="34">
        <f>SUM(G208-G208*5%)</f>
        <v>4.2465000000000002</v>
      </c>
      <c r="W208" s="34"/>
      <c r="X208" s="35">
        <f t="shared" si="197"/>
        <v>4.9800000000000004</v>
      </c>
      <c r="Y208" s="36">
        <f t="shared" si="198"/>
        <v>4.7310000000000008</v>
      </c>
      <c r="Z208" s="37">
        <f>SUM(I208-I208*5%)</f>
        <v>4.7310000000000008</v>
      </c>
      <c r="AA208" s="1"/>
      <c r="AB208" s="1"/>
      <c r="AC208" s="1"/>
      <c r="AD208" s="1"/>
      <c r="AE208" s="1"/>
      <c r="AF208" s="1"/>
      <c r="AG208" s="1"/>
      <c r="AH208" s="1"/>
    </row>
    <row r="209" spans="1:34">
      <c r="A209" s="45"/>
      <c r="B209" s="704" t="s">
        <v>203</v>
      </c>
      <c r="C209" s="106"/>
      <c r="D209" s="106"/>
      <c r="E209" s="106"/>
      <c r="F209" s="124"/>
      <c r="G209" s="65">
        <v>1.61</v>
      </c>
      <c r="H209" s="56"/>
      <c r="I209" s="118">
        <v>2.46</v>
      </c>
      <c r="J209" s="103"/>
      <c r="K209" s="23"/>
      <c r="L209" s="119">
        <f>SUM(G209+J209)</f>
        <v>1.61</v>
      </c>
      <c r="M209" s="98">
        <f>ROUND(G209-G209*5%+J209,-2)</f>
        <v>0</v>
      </c>
      <c r="N209" s="120"/>
      <c r="O209" s="120"/>
      <c r="P209" s="99">
        <f t="shared" si="200"/>
        <v>1.61</v>
      </c>
      <c r="Q209" s="100">
        <f t="shared" si="201"/>
        <v>1.5295000000000001</v>
      </c>
      <c r="R209" s="120"/>
      <c r="S209" s="121">
        <f>SUM(I209+J209)</f>
        <v>2.46</v>
      </c>
      <c r="T209" s="32"/>
      <c r="U209" s="20">
        <f>ROUND(I209-I209*5%+J209,-2)</f>
        <v>0</v>
      </c>
      <c r="V209" s="34">
        <f t="shared" ref="V209:V231" si="202">SUM(G209-G209*5%)</f>
        <v>1.5295000000000001</v>
      </c>
      <c r="W209" s="34"/>
      <c r="X209" s="35">
        <f t="shared" si="197"/>
        <v>2.46</v>
      </c>
      <c r="Y209" s="36">
        <f t="shared" si="198"/>
        <v>2.3369999999999997</v>
      </c>
      <c r="Z209" s="37">
        <f t="shared" ref="Z209:Z236" si="203">SUM(I209-I209*5%)</f>
        <v>2.3369999999999997</v>
      </c>
      <c r="AA209" s="1"/>
      <c r="AB209" s="1"/>
      <c r="AC209" s="1"/>
      <c r="AD209" s="1"/>
      <c r="AE209" s="1"/>
      <c r="AF209" s="1"/>
      <c r="AG209" s="1"/>
      <c r="AH209" s="1"/>
    </row>
    <row r="210" spans="1:34">
      <c r="A210" s="45"/>
      <c r="B210" s="110" t="s">
        <v>204</v>
      </c>
      <c r="C210" s="111"/>
      <c r="D210" s="111"/>
      <c r="E210" s="111"/>
      <c r="F210" s="123"/>
      <c r="G210" s="65">
        <v>1.22</v>
      </c>
      <c r="H210" s="56"/>
      <c r="I210" s="118">
        <v>2.1</v>
      </c>
      <c r="J210" s="103"/>
      <c r="K210" s="23"/>
      <c r="L210" s="119">
        <f>SUM(G210+J210)</f>
        <v>1.22</v>
      </c>
      <c r="M210" s="98">
        <f>ROUND(G210-G210*5%+J210,-2)</f>
        <v>0</v>
      </c>
      <c r="N210" s="120"/>
      <c r="O210" s="120"/>
      <c r="P210" s="99">
        <f t="shared" si="200"/>
        <v>1.22</v>
      </c>
      <c r="Q210" s="100">
        <f t="shared" si="201"/>
        <v>1.159</v>
      </c>
      <c r="R210" s="120"/>
      <c r="S210" s="121">
        <f>SUM(I210+J210)</f>
        <v>2.1</v>
      </c>
      <c r="T210" s="32"/>
      <c r="U210" s="20">
        <f>ROUND(I210-I210*5%+J210,-2)</f>
        <v>0</v>
      </c>
      <c r="V210" s="34">
        <f t="shared" si="202"/>
        <v>1.159</v>
      </c>
      <c r="W210" s="34"/>
      <c r="X210" s="35">
        <f t="shared" si="197"/>
        <v>2.1</v>
      </c>
      <c r="Y210" s="36">
        <f t="shared" si="198"/>
        <v>1.9950000000000001</v>
      </c>
      <c r="Z210" s="37">
        <f t="shared" si="203"/>
        <v>1.9950000000000001</v>
      </c>
      <c r="AA210" s="1"/>
      <c r="AB210" s="1"/>
      <c r="AC210" s="1"/>
      <c r="AD210" s="1"/>
      <c r="AE210" s="1"/>
      <c r="AF210" s="1"/>
      <c r="AG210" s="1"/>
      <c r="AH210" s="1"/>
    </row>
    <row r="211" spans="1:34">
      <c r="A211" s="45">
        <v>176</v>
      </c>
      <c r="B211" s="125" t="s">
        <v>205</v>
      </c>
      <c r="C211" s="106"/>
      <c r="D211" s="106"/>
      <c r="E211" s="106"/>
      <c r="F211" s="124"/>
      <c r="G211" s="65"/>
      <c r="H211" s="56"/>
      <c r="I211" s="118"/>
      <c r="J211" s="103"/>
      <c r="K211" s="23"/>
      <c r="L211" s="119"/>
      <c r="M211" s="98"/>
      <c r="N211" s="120"/>
      <c r="O211" s="120"/>
      <c r="P211" s="99"/>
      <c r="Q211" s="100"/>
      <c r="R211" s="120"/>
      <c r="S211" s="121"/>
      <c r="T211" s="32"/>
      <c r="U211" s="20"/>
      <c r="V211" s="34"/>
      <c r="W211" s="34"/>
      <c r="X211" s="35"/>
      <c r="Y211" s="36"/>
      <c r="Z211" s="37"/>
      <c r="AA211" s="1"/>
      <c r="AB211" s="1"/>
      <c r="AC211" s="1"/>
      <c r="AD211" s="1"/>
      <c r="AE211" s="1"/>
      <c r="AF211" s="1"/>
      <c r="AG211" s="1"/>
      <c r="AH211" s="1"/>
    </row>
    <row r="212" spans="1:34">
      <c r="A212" s="45"/>
      <c r="B212" s="110" t="s">
        <v>206</v>
      </c>
      <c r="C212" s="111"/>
      <c r="D212" s="111"/>
      <c r="E212" s="111"/>
      <c r="F212" s="123"/>
      <c r="G212" s="65">
        <v>4.47</v>
      </c>
      <c r="H212" s="56"/>
      <c r="I212" s="118">
        <v>4.9800000000000004</v>
      </c>
      <c r="J212" s="103"/>
      <c r="K212" s="23"/>
      <c r="L212" s="119">
        <f>SUM(G212+J212)</f>
        <v>4.47</v>
      </c>
      <c r="M212" s="98">
        <f>ROUND(G212-G212*5%+J212,-2)</f>
        <v>0</v>
      </c>
      <c r="N212" s="120"/>
      <c r="O212" s="120"/>
      <c r="P212" s="99">
        <f t="shared" si="200"/>
        <v>4.47</v>
      </c>
      <c r="Q212" s="100">
        <f t="shared" si="201"/>
        <v>4.2465000000000002</v>
      </c>
      <c r="R212" s="120"/>
      <c r="S212" s="121">
        <f>SUM(I212+J212)</f>
        <v>4.9800000000000004</v>
      </c>
      <c r="T212" s="32"/>
      <c r="U212" s="20">
        <f>ROUND(I212-I212*5%+J212,-2)</f>
        <v>0</v>
      </c>
      <c r="V212" s="34">
        <f t="shared" si="202"/>
        <v>4.2465000000000002</v>
      </c>
      <c r="W212" s="34"/>
      <c r="X212" s="35">
        <f t="shared" si="197"/>
        <v>4.9800000000000004</v>
      </c>
      <c r="Y212" s="36">
        <f t="shared" si="198"/>
        <v>4.7310000000000008</v>
      </c>
      <c r="Z212" s="37">
        <f t="shared" si="203"/>
        <v>4.7310000000000008</v>
      </c>
      <c r="AA212" s="1"/>
      <c r="AB212" s="1"/>
      <c r="AC212" s="1"/>
      <c r="AD212" s="1"/>
      <c r="AE212" s="1"/>
      <c r="AF212" s="1"/>
      <c r="AG212" s="1"/>
      <c r="AH212" s="1"/>
    </row>
    <row r="213" spans="1:34">
      <c r="A213" s="45"/>
      <c r="B213" s="125" t="str">
        <f>B209</f>
        <v>при малогрупповом методе занятий ( до 5 чел)</v>
      </c>
      <c r="C213" s="106"/>
      <c r="D213" s="106"/>
      <c r="E213" s="106"/>
      <c r="F213" s="124"/>
      <c r="G213" s="65">
        <v>1.61</v>
      </c>
      <c r="H213" s="56"/>
      <c r="I213" s="118">
        <v>2.46</v>
      </c>
      <c r="J213" s="103"/>
      <c r="K213" s="23"/>
      <c r="L213" s="119">
        <f>SUM(G213+J213)</f>
        <v>1.61</v>
      </c>
      <c r="M213" s="98">
        <f>ROUND(G213-G213*5%+J213,-2)</f>
        <v>0</v>
      </c>
      <c r="N213" s="120"/>
      <c r="O213" s="120"/>
      <c r="P213" s="99">
        <f t="shared" si="200"/>
        <v>1.61</v>
      </c>
      <c r="Q213" s="100">
        <f t="shared" si="201"/>
        <v>1.5295000000000001</v>
      </c>
      <c r="R213" s="120"/>
      <c r="S213" s="121">
        <f>SUM(I213+J213)</f>
        <v>2.46</v>
      </c>
      <c r="T213" s="32"/>
      <c r="U213" s="20">
        <f>ROUND(I213-I213*5%+J213,-2)</f>
        <v>0</v>
      </c>
      <c r="V213" s="34">
        <f t="shared" si="202"/>
        <v>1.5295000000000001</v>
      </c>
      <c r="W213" s="34"/>
      <c r="X213" s="35">
        <f t="shared" si="197"/>
        <v>2.46</v>
      </c>
      <c r="Y213" s="36">
        <f t="shared" si="198"/>
        <v>2.3369999999999997</v>
      </c>
      <c r="Z213" s="37">
        <f t="shared" si="203"/>
        <v>2.3369999999999997</v>
      </c>
      <c r="AA213" s="1"/>
      <c r="AB213" s="1"/>
      <c r="AC213" s="1"/>
      <c r="AD213" s="1"/>
      <c r="AE213" s="1"/>
      <c r="AF213" s="1"/>
      <c r="AG213" s="1"/>
      <c r="AH213" s="1"/>
    </row>
    <row r="214" spans="1:34">
      <c r="A214" s="45"/>
      <c r="B214" s="110" t="str">
        <f>B210</f>
        <v>при групповом методе занятий (от6 до 15 человек)</v>
      </c>
      <c r="C214" s="111"/>
      <c r="D214" s="111"/>
      <c r="E214" s="111"/>
      <c r="F214" s="123"/>
      <c r="G214" s="65">
        <v>1.22</v>
      </c>
      <c r="H214" s="56"/>
      <c r="I214" s="118">
        <v>2.1</v>
      </c>
      <c r="J214" s="103"/>
      <c r="K214" s="23"/>
      <c r="L214" s="119">
        <f>SUM(G214+J214)</f>
        <v>1.22</v>
      </c>
      <c r="M214" s="98">
        <f>ROUND(G214-G214*5%+J214,-2)</f>
        <v>0</v>
      </c>
      <c r="N214" s="120"/>
      <c r="O214" s="120"/>
      <c r="P214" s="99">
        <f t="shared" si="200"/>
        <v>1.22</v>
      </c>
      <c r="Q214" s="100">
        <f t="shared" si="201"/>
        <v>1.159</v>
      </c>
      <c r="R214" s="120"/>
      <c r="S214" s="121">
        <f>SUM(I214+J214)</f>
        <v>2.1</v>
      </c>
      <c r="T214" s="32"/>
      <c r="U214" s="20">
        <f>ROUND(I214-I214*5%+J214,-2)</f>
        <v>0</v>
      </c>
      <c r="V214" s="34">
        <f t="shared" si="202"/>
        <v>1.159</v>
      </c>
      <c r="W214" s="34"/>
      <c r="X214" s="35">
        <f t="shared" si="197"/>
        <v>2.1</v>
      </c>
      <c r="Y214" s="36">
        <f t="shared" si="198"/>
        <v>1.9950000000000001</v>
      </c>
      <c r="Z214" s="37">
        <f t="shared" si="203"/>
        <v>1.9950000000000001</v>
      </c>
      <c r="AA214" s="1"/>
      <c r="AB214" s="1"/>
      <c r="AC214" s="1"/>
      <c r="AD214" s="1"/>
      <c r="AE214" s="1"/>
      <c r="AF214" s="1"/>
      <c r="AG214" s="1"/>
      <c r="AH214" s="1"/>
    </row>
    <row r="215" spans="1:34">
      <c r="A215" s="45">
        <v>177</v>
      </c>
      <c r="B215" s="125" t="s">
        <v>207</v>
      </c>
      <c r="C215" s="106"/>
      <c r="D215" s="106"/>
      <c r="E215" s="106"/>
      <c r="F215" s="124"/>
      <c r="G215" s="65"/>
      <c r="H215" s="56"/>
      <c r="I215" s="118"/>
      <c r="J215" s="103"/>
      <c r="K215" s="23"/>
      <c r="L215" s="119"/>
      <c r="M215" s="98"/>
      <c r="N215" s="120"/>
      <c r="O215" s="120"/>
      <c r="P215" s="99"/>
      <c r="Q215" s="100"/>
      <c r="R215" s="120"/>
      <c r="S215" s="121"/>
      <c r="T215" s="32"/>
      <c r="U215" s="20"/>
      <c r="V215" s="34"/>
      <c r="W215" s="34"/>
      <c r="X215" s="35"/>
      <c r="Y215" s="36"/>
      <c r="Z215" s="37"/>
      <c r="AA215" s="1"/>
      <c r="AB215" s="1"/>
      <c r="AC215" s="1"/>
      <c r="AD215" s="1"/>
      <c r="AE215" s="1"/>
      <c r="AF215" s="1"/>
      <c r="AG215" s="1"/>
      <c r="AH215" s="1"/>
    </row>
    <row r="216" spans="1:34">
      <c r="A216" s="45"/>
      <c r="B216" s="110" t="s">
        <v>208</v>
      </c>
      <c r="C216" s="111"/>
      <c r="D216" s="111"/>
      <c r="E216" s="111"/>
      <c r="F216" s="123"/>
      <c r="G216" s="65">
        <v>6.48</v>
      </c>
      <c r="H216" s="56"/>
      <c r="I216" s="118">
        <v>6.77</v>
      </c>
      <c r="J216" s="103"/>
      <c r="K216" s="23"/>
      <c r="L216" s="119">
        <f t="shared" ref="L216:L221" si="204">SUM(G216+J216)</f>
        <v>6.48</v>
      </c>
      <c r="M216" s="98">
        <f t="shared" ref="M216:M221" si="205">ROUND(G216-G216*5%+J216,-2)</f>
        <v>0</v>
      </c>
      <c r="N216" s="120"/>
      <c r="O216" s="120"/>
      <c r="P216" s="99">
        <f t="shared" si="200"/>
        <v>6.48</v>
      </c>
      <c r="Q216" s="100">
        <f t="shared" si="201"/>
        <v>6.1560000000000006</v>
      </c>
      <c r="R216" s="120"/>
      <c r="S216" s="121">
        <f t="shared" ref="S216:S221" si="206">SUM(I216+J216)</f>
        <v>6.77</v>
      </c>
      <c r="T216" s="32"/>
      <c r="U216" s="20">
        <f t="shared" ref="U216:U221" si="207">ROUND(I216-I216*5%+J216,-2)</f>
        <v>0</v>
      </c>
      <c r="V216" s="34">
        <f t="shared" si="202"/>
        <v>6.1560000000000006</v>
      </c>
      <c r="W216" s="34"/>
      <c r="X216" s="35">
        <f t="shared" si="197"/>
        <v>6.77</v>
      </c>
      <c r="Y216" s="36">
        <f t="shared" si="198"/>
        <v>6.4314999999999998</v>
      </c>
      <c r="Z216" s="37">
        <f t="shared" si="203"/>
        <v>6.4314999999999998</v>
      </c>
      <c r="AA216" s="1"/>
      <c r="AB216" s="1"/>
      <c r="AC216" s="1"/>
      <c r="AD216" s="1"/>
      <c r="AE216" s="1"/>
      <c r="AF216" s="1"/>
      <c r="AG216" s="1"/>
      <c r="AH216" s="1"/>
    </row>
    <row r="217" spans="1:34">
      <c r="A217" s="45"/>
      <c r="B217" s="125" t="str">
        <f>B213</f>
        <v>при малогрупповом методе занятий ( до 5 чел)</v>
      </c>
      <c r="C217" s="106"/>
      <c r="D217" s="106"/>
      <c r="E217" s="106"/>
      <c r="F217" s="124"/>
      <c r="G217" s="65">
        <v>2.44</v>
      </c>
      <c r="H217" s="56"/>
      <c r="I217" s="118">
        <v>3.19</v>
      </c>
      <c r="J217" s="103"/>
      <c r="K217" s="23"/>
      <c r="L217" s="119">
        <f t="shared" si="204"/>
        <v>2.44</v>
      </c>
      <c r="M217" s="98">
        <f t="shared" si="205"/>
        <v>0</v>
      </c>
      <c r="N217" s="120"/>
      <c r="O217" s="120"/>
      <c r="P217" s="99">
        <f t="shared" si="200"/>
        <v>2.44</v>
      </c>
      <c r="Q217" s="100">
        <f t="shared" si="201"/>
        <v>2.3180000000000001</v>
      </c>
      <c r="R217" s="120"/>
      <c r="S217" s="121">
        <f t="shared" si="206"/>
        <v>3.19</v>
      </c>
      <c r="T217" s="32"/>
      <c r="U217" s="20">
        <f t="shared" si="207"/>
        <v>0</v>
      </c>
      <c r="V217" s="34">
        <f t="shared" si="202"/>
        <v>2.3180000000000001</v>
      </c>
      <c r="W217" s="34"/>
      <c r="X217" s="35">
        <f t="shared" si="197"/>
        <v>3.19</v>
      </c>
      <c r="Y217" s="36">
        <f t="shared" si="198"/>
        <v>3.0305</v>
      </c>
      <c r="Z217" s="37">
        <f t="shared" si="203"/>
        <v>3.0305</v>
      </c>
      <c r="AA217" s="1"/>
      <c r="AB217" s="1"/>
      <c r="AC217" s="1"/>
      <c r="AD217" s="1"/>
      <c r="AE217" s="1"/>
      <c r="AF217" s="1"/>
      <c r="AG217" s="1"/>
      <c r="AH217" s="1"/>
    </row>
    <row r="218" spans="1:34">
      <c r="A218" s="45"/>
      <c r="B218" s="110" t="str">
        <f>B214</f>
        <v>при групповом методе занятий (от6 до 15 человек)</v>
      </c>
      <c r="C218" s="111"/>
      <c r="D218" s="111"/>
      <c r="E218" s="111"/>
      <c r="F218" s="123"/>
      <c r="G218" s="65">
        <v>1.22</v>
      </c>
      <c r="H218" s="56"/>
      <c r="I218" s="118">
        <v>2.1</v>
      </c>
      <c r="J218" s="103"/>
      <c r="K218" s="23"/>
      <c r="L218" s="119">
        <f t="shared" si="204"/>
        <v>1.22</v>
      </c>
      <c r="M218" s="98">
        <f t="shared" si="205"/>
        <v>0</v>
      </c>
      <c r="N218" s="120"/>
      <c r="O218" s="120"/>
      <c r="P218" s="99">
        <f t="shared" si="200"/>
        <v>1.22</v>
      </c>
      <c r="Q218" s="100">
        <f t="shared" si="201"/>
        <v>1.159</v>
      </c>
      <c r="R218" s="120"/>
      <c r="S218" s="121">
        <f t="shared" si="206"/>
        <v>2.1</v>
      </c>
      <c r="T218" s="32"/>
      <c r="U218" s="20">
        <f t="shared" si="207"/>
        <v>0</v>
      </c>
      <c r="V218" s="34">
        <f t="shared" si="202"/>
        <v>1.159</v>
      </c>
      <c r="W218" s="34"/>
      <c r="X218" s="35">
        <f t="shared" si="197"/>
        <v>2.1</v>
      </c>
      <c r="Y218" s="36">
        <f t="shared" si="198"/>
        <v>1.9950000000000001</v>
      </c>
      <c r="Z218" s="37">
        <f t="shared" si="203"/>
        <v>1.9950000000000001</v>
      </c>
      <c r="AA218" s="1"/>
      <c r="AB218" s="1"/>
      <c r="AC218" s="1"/>
      <c r="AD218" s="1"/>
      <c r="AE218" s="1"/>
      <c r="AF218" s="1"/>
      <c r="AG218" s="1"/>
      <c r="AH218" s="1"/>
    </row>
    <row r="219" spans="1:34">
      <c r="A219" s="45">
        <v>178</v>
      </c>
      <c r="B219" s="537" t="s">
        <v>209</v>
      </c>
      <c r="C219" s="536"/>
      <c r="D219" s="536"/>
      <c r="E219" s="536"/>
      <c r="F219" s="538"/>
      <c r="G219" s="65">
        <v>5.68</v>
      </c>
      <c r="H219" s="56"/>
      <c r="I219" s="118">
        <v>6.06</v>
      </c>
      <c r="J219" s="103"/>
      <c r="K219" s="23"/>
      <c r="L219" s="119">
        <f t="shared" si="204"/>
        <v>5.68</v>
      </c>
      <c r="M219" s="98">
        <f t="shared" si="205"/>
        <v>0</v>
      </c>
      <c r="N219" s="120"/>
      <c r="O219" s="120"/>
      <c r="P219" s="99">
        <f t="shared" si="200"/>
        <v>5.68</v>
      </c>
      <c r="Q219" s="100">
        <f t="shared" si="201"/>
        <v>5.3959999999999999</v>
      </c>
      <c r="R219" s="120"/>
      <c r="S219" s="121">
        <f t="shared" si="206"/>
        <v>6.06</v>
      </c>
      <c r="T219" s="32"/>
      <c r="U219" s="20">
        <f t="shared" si="207"/>
        <v>0</v>
      </c>
      <c r="V219" s="34">
        <f t="shared" si="202"/>
        <v>5.3959999999999999</v>
      </c>
      <c r="W219" s="34"/>
      <c r="X219" s="35">
        <f t="shared" si="197"/>
        <v>6.06</v>
      </c>
      <c r="Y219" s="36">
        <f t="shared" si="198"/>
        <v>5.7569999999999997</v>
      </c>
      <c r="Z219" s="37">
        <f t="shared" si="203"/>
        <v>5.7569999999999997</v>
      </c>
      <c r="AA219" s="1"/>
      <c r="AB219" s="1"/>
      <c r="AC219" s="1"/>
      <c r="AD219" s="1"/>
      <c r="AE219" s="1"/>
      <c r="AF219" s="1"/>
      <c r="AG219" s="1"/>
      <c r="AH219" s="1"/>
    </row>
    <row r="220" spans="1:34">
      <c r="A220" s="45"/>
      <c r="B220" s="125" t="str">
        <f>B217</f>
        <v>при малогрупповом методе занятий ( до 5 чел)</v>
      </c>
      <c r="C220" s="106"/>
      <c r="D220" s="106"/>
      <c r="E220" s="106"/>
      <c r="F220" s="124"/>
      <c r="G220" s="65">
        <v>2.35</v>
      </c>
      <c r="H220" s="56"/>
      <c r="I220" s="118">
        <v>3.19</v>
      </c>
      <c r="J220" s="103"/>
      <c r="K220" s="23"/>
      <c r="L220" s="119">
        <f t="shared" si="204"/>
        <v>2.35</v>
      </c>
      <c r="M220" s="98">
        <f t="shared" si="205"/>
        <v>0</v>
      </c>
      <c r="N220" s="120"/>
      <c r="O220" s="120"/>
      <c r="P220" s="99">
        <f t="shared" si="200"/>
        <v>2.35</v>
      </c>
      <c r="Q220" s="100">
        <f t="shared" si="201"/>
        <v>2.2324999999999999</v>
      </c>
      <c r="R220" s="120"/>
      <c r="S220" s="121">
        <f t="shared" si="206"/>
        <v>3.19</v>
      </c>
      <c r="T220" s="32"/>
      <c r="U220" s="20">
        <f t="shared" si="207"/>
        <v>0</v>
      </c>
      <c r="V220" s="34">
        <f t="shared" si="202"/>
        <v>2.2324999999999999</v>
      </c>
      <c r="W220" s="34"/>
      <c r="X220" s="35">
        <f t="shared" si="197"/>
        <v>3.19</v>
      </c>
      <c r="Y220" s="36">
        <f t="shared" si="198"/>
        <v>3.0305</v>
      </c>
      <c r="Z220" s="37">
        <f t="shared" si="203"/>
        <v>3.0305</v>
      </c>
      <c r="AA220" s="1"/>
      <c r="AB220" s="1"/>
      <c r="AC220" s="1"/>
      <c r="AD220" s="1"/>
      <c r="AE220" s="1"/>
      <c r="AF220" s="1"/>
      <c r="AG220" s="1"/>
      <c r="AH220" s="1"/>
    </row>
    <row r="221" spans="1:34">
      <c r="A221" s="45"/>
      <c r="B221" s="110" t="str">
        <f>B218</f>
        <v>при групповом методе занятий (от6 до 15 человек)</v>
      </c>
      <c r="C221" s="111"/>
      <c r="D221" s="111"/>
      <c r="E221" s="111"/>
      <c r="F221" s="123"/>
      <c r="G221" s="65">
        <v>1.22</v>
      </c>
      <c r="H221" s="56"/>
      <c r="I221" s="118">
        <v>2.1</v>
      </c>
      <c r="J221" s="103"/>
      <c r="K221" s="23"/>
      <c r="L221" s="119">
        <f t="shared" si="204"/>
        <v>1.22</v>
      </c>
      <c r="M221" s="98">
        <f t="shared" si="205"/>
        <v>0</v>
      </c>
      <c r="N221" s="120"/>
      <c r="O221" s="120"/>
      <c r="P221" s="99">
        <f t="shared" si="200"/>
        <v>1.22</v>
      </c>
      <c r="Q221" s="100">
        <f t="shared" si="201"/>
        <v>1.159</v>
      </c>
      <c r="R221" s="120"/>
      <c r="S221" s="121">
        <f t="shared" si="206"/>
        <v>2.1</v>
      </c>
      <c r="T221" s="32"/>
      <c r="U221" s="20">
        <f t="shared" si="207"/>
        <v>0</v>
      </c>
      <c r="V221" s="34">
        <f t="shared" si="202"/>
        <v>1.159</v>
      </c>
      <c r="W221" s="34"/>
      <c r="X221" s="35">
        <f t="shared" si="197"/>
        <v>2.1</v>
      </c>
      <c r="Y221" s="36">
        <f t="shared" si="198"/>
        <v>1.9950000000000001</v>
      </c>
      <c r="Z221" s="37">
        <f t="shared" si="203"/>
        <v>1.9950000000000001</v>
      </c>
      <c r="AA221" s="1"/>
      <c r="AB221" s="1"/>
      <c r="AC221" s="1"/>
      <c r="AD221" s="1"/>
      <c r="AE221" s="1"/>
      <c r="AF221" s="1"/>
      <c r="AG221" s="1"/>
      <c r="AH221" s="1"/>
    </row>
    <row r="222" spans="1:34">
      <c r="A222" s="45">
        <v>179</v>
      </c>
      <c r="B222" s="125" t="s">
        <v>210</v>
      </c>
      <c r="C222" s="106"/>
      <c r="D222" s="106"/>
      <c r="E222" s="106"/>
      <c r="F222" s="124"/>
      <c r="G222" s="65"/>
      <c r="H222" s="56"/>
      <c r="I222" s="118"/>
      <c r="J222" s="103"/>
      <c r="K222" s="23"/>
      <c r="L222" s="119"/>
      <c r="M222" s="98"/>
      <c r="N222" s="120"/>
      <c r="O222" s="120"/>
      <c r="P222" s="99"/>
      <c r="Q222" s="100"/>
      <c r="R222" s="120"/>
      <c r="S222" s="121"/>
      <c r="T222" s="32"/>
      <c r="U222" s="20"/>
      <c r="V222" s="34"/>
      <c r="W222" s="34"/>
      <c r="X222" s="35"/>
      <c r="Y222" s="36"/>
      <c r="Z222" s="37"/>
      <c r="AA222" s="1"/>
      <c r="AB222" s="1"/>
      <c r="AC222" s="1"/>
      <c r="AD222" s="1"/>
      <c r="AE222" s="1"/>
      <c r="AF222" s="1"/>
      <c r="AG222" s="1"/>
      <c r="AH222" s="1"/>
    </row>
    <row r="223" spans="1:34">
      <c r="A223" s="45"/>
      <c r="B223" s="110" t="s">
        <v>211</v>
      </c>
      <c r="C223" s="111"/>
      <c r="D223" s="111"/>
      <c r="E223" s="111"/>
      <c r="F223" s="123"/>
      <c r="G223" s="65">
        <v>5.68</v>
      </c>
      <c r="H223" s="56"/>
      <c r="I223" s="118">
        <v>6.06</v>
      </c>
      <c r="J223" s="103"/>
      <c r="K223" s="23"/>
      <c r="L223" s="119">
        <f>SUM(G223+J223)</f>
        <v>5.68</v>
      </c>
      <c r="M223" s="98">
        <f>ROUND(G223-G223*5%+J223,-2)</f>
        <v>0</v>
      </c>
      <c r="N223" s="120"/>
      <c r="O223" s="120"/>
      <c r="P223" s="99">
        <f t="shared" si="200"/>
        <v>5.68</v>
      </c>
      <c r="Q223" s="100">
        <f t="shared" ref="Q223:Q229" si="208">SUM(G223-G223*5%+K223)</f>
        <v>5.3959999999999999</v>
      </c>
      <c r="R223" s="120"/>
      <c r="S223" s="121">
        <f>SUM(I223+J223)</f>
        <v>6.06</v>
      </c>
      <c r="T223" s="32"/>
      <c r="U223" s="20">
        <f>ROUND(I223-I223*5%+J223,-2)</f>
        <v>0</v>
      </c>
      <c r="V223" s="34">
        <f t="shared" si="202"/>
        <v>5.3959999999999999</v>
      </c>
      <c r="W223" s="34"/>
      <c r="X223" s="35">
        <f t="shared" si="197"/>
        <v>6.06</v>
      </c>
      <c r="Y223" s="36">
        <f t="shared" si="198"/>
        <v>5.7569999999999997</v>
      </c>
      <c r="Z223" s="37">
        <f t="shared" si="203"/>
        <v>5.7569999999999997</v>
      </c>
      <c r="AA223" s="1"/>
      <c r="AB223" s="1"/>
      <c r="AC223" s="1"/>
      <c r="AD223" s="1"/>
      <c r="AE223" s="1"/>
      <c r="AF223" s="1"/>
      <c r="AG223" s="1"/>
      <c r="AH223" s="1"/>
    </row>
    <row r="224" spans="1:34">
      <c r="A224" s="45"/>
      <c r="B224" s="125" t="str">
        <f>B220</f>
        <v>при малогрупповом методе занятий ( до 5 чел)</v>
      </c>
      <c r="C224" s="106"/>
      <c r="D224" s="106"/>
      <c r="E224" s="106"/>
      <c r="F224" s="124"/>
      <c r="G224" s="65">
        <v>2.44</v>
      </c>
      <c r="H224" s="56"/>
      <c r="I224" s="118">
        <v>3.19</v>
      </c>
      <c r="J224" s="103"/>
      <c r="K224" s="23"/>
      <c r="L224" s="119">
        <f>SUM(G224+J224)</f>
        <v>2.44</v>
      </c>
      <c r="M224" s="98">
        <f>ROUND(G224-G224*5%+J224,-2)</f>
        <v>0</v>
      </c>
      <c r="N224" s="120"/>
      <c r="O224" s="120"/>
      <c r="P224" s="99">
        <f t="shared" si="200"/>
        <v>2.44</v>
      </c>
      <c r="Q224" s="100">
        <f t="shared" si="208"/>
        <v>2.3180000000000001</v>
      </c>
      <c r="R224" s="120"/>
      <c r="S224" s="121">
        <f>SUM(I224+J224)</f>
        <v>3.19</v>
      </c>
      <c r="T224" s="32"/>
      <c r="U224" s="20">
        <f>ROUND(I224-I224*5%+J224,-2)</f>
        <v>0</v>
      </c>
      <c r="V224" s="34">
        <f t="shared" si="202"/>
        <v>2.3180000000000001</v>
      </c>
      <c r="W224" s="34"/>
      <c r="X224" s="35">
        <f t="shared" si="197"/>
        <v>3.19</v>
      </c>
      <c r="Y224" s="36">
        <f t="shared" si="198"/>
        <v>3.0305</v>
      </c>
      <c r="Z224" s="37">
        <f t="shared" si="203"/>
        <v>3.0305</v>
      </c>
      <c r="AA224" s="1"/>
      <c r="AB224" s="1"/>
      <c r="AC224" s="1"/>
      <c r="AD224" s="1"/>
      <c r="AE224" s="1"/>
      <c r="AF224" s="1"/>
      <c r="AG224" s="1"/>
      <c r="AH224" s="1"/>
    </row>
    <row r="225" spans="1:34">
      <c r="A225" s="45"/>
      <c r="B225" s="110" t="str">
        <f>B221</f>
        <v>при групповом методе занятий (от6 до 15 человек)</v>
      </c>
      <c r="C225" s="111"/>
      <c r="D225" s="111"/>
      <c r="E225" s="111"/>
      <c r="F225" s="123"/>
      <c r="G225" s="65">
        <v>1.22</v>
      </c>
      <c r="H225" s="56"/>
      <c r="I225" s="118">
        <v>2.1</v>
      </c>
      <c r="J225" s="103"/>
      <c r="K225" s="23"/>
      <c r="L225" s="119">
        <f>SUM(G225+J225)</f>
        <v>1.22</v>
      </c>
      <c r="M225" s="97">
        <f>ROUND(G225-G225*5%+J225,-2)</f>
        <v>0</v>
      </c>
      <c r="N225" s="120"/>
      <c r="O225" s="120"/>
      <c r="P225" s="99">
        <f t="shared" si="200"/>
        <v>1.22</v>
      </c>
      <c r="Q225" s="100">
        <f t="shared" si="208"/>
        <v>1.159</v>
      </c>
      <c r="R225" s="120"/>
      <c r="S225" s="121">
        <f>SUM(I225+J225)</f>
        <v>2.1</v>
      </c>
      <c r="T225" s="32"/>
      <c r="U225" s="20">
        <f>ROUND(I225-I225*5%+J225,-2)</f>
        <v>0</v>
      </c>
      <c r="V225" s="34">
        <f t="shared" si="202"/>
        <v>1.159</v>
      </c>
      <c r="W225" s="34"/>
      <c r="X225" s="35">
        <f t="shared" si="197"/>
        <v>2.1</v>
      </c>
      <c r="Y225" s="36">
        <f t="shared" si="198"/>
        <v>1.9950000000000001</v>
      </c>
      <c r="Z225" s="37">
        <f t="shared" si="203"/>
        <v>1.9950000000000001</v>
      </c>
      <c r="AA225" s="1"/>
      <c r="AB225" s="1"/>
      <c r="AC225" s="1"/>
      <c r="AD225" s="1"/>
      <c r="AE225" s="1"/>
      <c r="AF225" s="1"/>
      <c r="AG225" s="1"/>
      <c r="AH225" s="1"/>
    </row>
    <row r="226" spans="1:34">
      <c r="A226" s="45">
        <v>180</v>
      </c>
      <c r="B226" s="110" t="s">
        <v>210</v>
      </c>
      <c r="C226" s="111"/>
      <c r="D226" s="111"/>
      <c r="E226" s="111"/>
      <c r="F226" s="123"/>
      <c r="G226" s="65"/>
      <c r="H226" s="56"/>
      <c r="I226" s="118"/>
      <c r="J226" s="103"/>
      <c r="K226" s="23"/>
      <c r="L226" s="119"/>
      <c r="M226" s="97"/>
      <c r="N226" s="120"/>
      <c r="O226" s="120"/>
      <c r="P226" s="99"/>
      <c r="Q226" s="100"/>
      <c r="R226" s="120"/>
      <c r="S226" s="121"/>
      <c r="T226" s="32"/>
      <c r="U226" s="20"/>
      <c r="V226" s="34"/>
      <c r="W226" s="34"/>
      <c r="X226" s="35"/>
      <c r="Y226" s="36"/>
      <c r="Z226" s="37"/>
      <c r="AA226" s="1"/>
      <c r="AB226" s="1"/>
      <c r="AC226" s="1"/>
      <c r="AD226" s="1"/>
      <c r="AE226" s="1"/>
      <c r="AF226" s="1"/>
      <c r="AG226" s="1"/>
      <c r="AH226" s="1"/>
    </row>
    <row r="227" spans="1:34">
      <c r="A227" s="45"/>
      <c r="B227" s="110" t="s">
        <v>212</v>
      </c>
      <c r="C227" s="111"/>
      <c r="D227" s="111"/>
      <c r="E227" s="111"/>
      <c r="F227" s="123"/>
      <c r="G227" s="65">
        <v>4.47</v>
      </c>
      <c r="H227" s="56"/>
      <c r="I227" s="118">
        <v>4.9800000000000004</v>
      </c>
      <c r="J227" s="103"/>
      <c r="K227" s="23"/>
      <c r="L227" s="119">
        <f>SUM(G227+J227)</f>
        <v>4.47</v>
      </c>
      <c r="M227" s="98">
        <f>ROUND(G227-G227*5%+J227,-2)</f>
        <v>0</v>
      </c>
      <c r="N227" s="120"/>
      <c r="O227" s="120"/>
      <c r="P227" s="99">
        <f t="shared" si="200"/>
        <v>4.47</v>
      </c>
      <c r="Q227" s="100">
        <f t="shared" si="208"/>
        <v>4.2465000000000002</v>
      </c>
      <c r="R227" s="120"/>
      <c r="S227" s="121">
        <f>SUM(I227+J227)</f>
        <v>4.9800000000000004</v>
      </c>
      <c r="T227" s="32"/>
      <c r="U227" s="20">
        <f>ROUND(I227-I227*5%+J227,-2)</f>
        <v>0</v>
      </c>
      <c r="V227" s="34">
        <f t="shared" si="202"/>
        <v>4.2465000000000002</v>
      </c>
      <c r="W227" s="34"/>
      <c r="X227" s="35">
        <f t="shared" si="197"/>
        <v>4.9800000000000004</v>
      </c>
      <c r="Y227" s="36">
        <f t="shared" si="198"/>
        <v>4.7310000000000008</v>
      </c>
      <c r="Z227" s="37">
        <f t="shared" si="203"/>
        <v>4.7310000000000008</v>
      </c>
      <c r="AA227" s="1"/>
      <c r="AB227" s="1"/>
      <c r="AC227" s="1"/>
      <c r="AD227" s="1"/>
      <c r="AE227" s="1"/>
      <c r="AF227" s="1"/>
      <c r="AG227" s="1"/>
      <c r="AH227" s="1"/>
    </row>
    <row r="228" spans="1:34">
      <c r="A228" s="45"/>
      <c r="B228" s="110" t="str">
        <f>B224</f>
        <v>при малогрупповом методе занятий ( до 5 чел)</v>
      </c>
      <c r="C228" s="111"/>
      <c r="D228" s="111"/>
      <c r="E228" s="111"/>
      <c r="F228" s="123"/>
      <c r="G228" s="65">
        <v>1.61</v>
      </c>
      <c r="H228" s="56"/>
      <c r="I228" s="118">
        <v>2.46</v>
      </c>
      <c r="J228" s="103"/>
      <c r="K228" s="23"/>
      <c r="L228" s="119">
        <f>SUM(G228+J228)</f>
        <v>1.61</v>
      </c>
      <c r="M228" s="98">
        <f>ROUND(G228-G228*5%+J228,-2)</f>
        <v>0</v>
      </c>
      <c r="N228" s="120"/>
      <c r="O228" s="120"/>
      <c r="P228" s="99">
        <f t="shared" si="200"/>
        <v>1.61</v>
      </c>
      <c r="Q228" s="100">
        <f t="shared" si="208"/>
        <v>1.5295000000000001</v>
      </c>
      <c r="R228" s="120"/>
      <c r="S228" s="121">
        <f>SUM(I228+J228)</f>
        <v>2.46</v>
      </c>
      <c r="T228" s="32"/>
      <c r="U228" s="20">
        <f>ROUND(I228-I228*5%+J228,-2)</f>
        <v>0</v>
      </c>
      <c r="V228" s="34">
        <f t="shared" si="202"/>
        <v>1.5295000000000001</v>
      </c>
      <c r="W228" s="34"/>
      <c r="X228" s="35">
        <f t="shared" si="197"/>
        <v>2.46</v>
      </c>
      <c r="Y228" s="36">
        <f t="shared" si="198"/>
        <v>2.3369999999999997</v>
      </c>
      <c r="Z228" s="37">
        <f>SUM(I228-I228*5%)</f>
        <v>2.3369999999999997</v>
      </c>
      <c r="AA228" s="1"/>
      <c r="AB228" s="1"/>
      <c r="AC228" s="1"/>
      <c r="AD228" s="1"/>
      <c r="AE228" s="1"/>
      <c r="AF228" s="1"/>
      <c r="AG228" s="1"/>
      <c r="AH228" s="1"/>
    </row>
    <row r="229" spans="1:34">
      <c r="A229" s="45"/>
      <c r="B229" s="110" t="str">
        <f>B225</f>
        <v>при групповом методе занятий (от6 до 15 человек)</v>
      </c>
      <c r="C229" s="111"/>
      <c r="D229" s="111"/>
      <c r="E229" s="111"/>
      <c r="F229" s="123"/>
      <c r="G229" s="65">
        <v>1.22</v>
      </c>
      <c r="H229" s="56"/>
      <c r="I229" s="118">
        <v>2.1</v>
      </c>
      <c r="J229" s="103"/>
      <c r="K229" s="23"/>
      <c r="L229" s="119">
        <f>SUM(G229+J229)</f>
        <v>1.22</v>
      </c>
      <c r="M229" s="98">
        <f>ROUND(G229-G229*5%+J229,-2)</f>
        <v>0</v>
      </c>
      <c r="N229" s="120"/>
      <c r="O229" s="120"/>
      <c r="P229" s="99">
        <f t="shared" si="200"/>
        <v>1.22</v>
      </c>
      <c r="Q229" s="100">
        <f t="shared" si="208"/>
        <v>1.159</v>
      </c>
      <c r="R229" s="120"/>
      <c r="S229" s="121">
        <f>SUM(I229+J229)</f>
        <v>2.1</v>
      </c>
      <c r="T229" s="32"/>
      <c r="U229" s="20">
        <f>ROUND(I229-I229*5%+J229,-2)</f>
        <v>0</v>
      </c>
      <c r="V229" s="34">
        <f t="shared" si="202"/>
        <v>1.159</v>
      </c>
      <c r="W229" s="34"/>
      <c r="X229" s="35">
        <f t="shared" si="197"/>
        <v>2.1</v>
      </c>
      <c r="Y229" s="36">
        <f t="shared" si="198"/>
        <v>1.9950000000000001</v>
      </c>
      <c r="Z229" s="37">
        <f t="shared" si="203"/>
        <v>1.9950000000000001</v>
      </c>
      <c r="AA229" s="1"/>
      <c r="AB229" s="1"/>
      <c r="AC229" s="1"/>
      <c r="AD229" s="1"/>
      <c r="AE229" s="1"/>
      <c r="AF229" s="1"/>
      <c r="AG229" s="1"/>
      <c r="AH229" s="1"/>
    </row>
    <row r="230" spans="1:34">
      <c r="A230" s="45">
        <v>181</v>
      </c>
      <c r="B230" s="663" t="s">
        <v>213</v>
      </c>
      <c r="C230" s="111"/>
      <c r="D230" s="111"/>
      <c r="E230" s="111"/>
      <c r="F230" s="123"/>
      <c r="G230" s="65"/>
      <c r="H230" s="56"/>
      <c r="I230" s="118"/>
      <c r="J230" s="103"/>
      <c r="K230" s="23"/>
      <c r="L230" s="119"/>
      <c r="M230" s="98"/>
      <c r="N230" s="120"/>
      <c r="O230" s="120"/>
      <c r="P230" s="99"/>
      <c r="Q230" s="100"/>
      <c r="R230" s="120"/>
      <c r="S230" s="121"/>
      <c r="T230" s="32"/>
      <c r="U230" s="20"/>
      <c r="V230" s="34"/>
      <c r="W230" s="34"/>
      <c r="X230" s="35"/>
      <c r="Y230" s="36"/>
      <c r="Z230" s="37"/>
      <c r="AA230" s="1"/>
      <c r="AB230" s="1"/>
      <c r="AC230" s="1"/>
      <c r="AD230" s="1"/>
      <c r="AE230" s="1"/>
      <c r="AF230" s="1"/>
      <c r="AG230" s="1"/>
      <c r="AH230" s="1"/>
    </row>
    <row r="231" spans="1:34">
      <c r="A231" s="45"/>
      <c r="B231" s="110" t="s">
        <v>214</v>
      </c>
      <c r="C231" s="111"/>
      <c r="D231" s="705"/>
      <c r="E231" s="111"/>
      <c r="F231" s="123"/>
      <c r="G231" s="65">
        <v>5.68</v>
      </c>
      <c r="H231" s="126"/>
      <c r="I231" s="118">
        <v>6.06</v>
      </c>
      <c r="J231" s="103"/>
      <c r="K231" s="23"/>
      <c r="L231" s="119">
        <f>SUM(G231+J231)</f>
        <v>5.68</v>
      </c>
      <c r="M231" s="98">
        <f>ROUND(G231-G231*5%+J231,-2)</f>
        <v>0</v>
      </c>
      <c r="N231" s="120"/>
      <c r="O231" s="120"/>
      <c r="P231" s="99">
        <f t="shared" si="200"/>
        <v>5.68</v>
      </c>
      <c r="Q231" s="100">
        <f>SUM(G231-G231*5%+K231)</f>
        <v>5.3959999999999999</v>
      </c>
      <c r="R231" s="120"/>
      <c r="S231" s="121">
        <f>SUM(I231+J231)</f>
        <v>6.06</v>
      </c>
      <c r="T231" s="32"/>
      <c r="U231" s="20">
        <f>ROUND(I231-I231*5%+J231,-2)</f>
        <v>0</v>
      </c>
      <c r="V231" s="34">
        <f t="shared" si="202"/>
        <v>5.3959999999999999</v>
      </c>
      <c r="W231" s="34"/>
      <c r="X231" s="35">
        <f t="shared" si="197"/>
        <v>6.06</v>
      </c>
      <c r="Y231" s="36">
        <f t="shared" si="198"/>
        <v>5.7569999999999997</v>
      </c>
      <c r="Z231" s="37">
        <f t="shared" si="203"/>
        <v>5.7569999999999997</v>
      </c>
      <c r="AA231" s="1"/>
      <c r="AB231" s="1"/>
      <c r="AC231" s="1"/>
      <c r="AD231" s="1"/>
      <c r="AE231" s="1"/>
      <c r="AF231" s="1"/>
      <c r="AG231" s="1"/>
      <c r="AH231" s="1"/>
    </row>
    <row r="232" spans="1:34">
      <c r="A232" s="45"/>
      <c r="B232" s="110" t="str">
        <f>B228</f>
        <v>при малогрупповом методе занятий ( до 5 чел)</v>
      </c>
      <c r="C232" s="111"/>
      <c r="D232" s="111"/>
      <c r="E232" s="111"/>
      <c r="F232" s="123"/>
      <c r="G232" s="65">
        <v>1.61</v>
      </c>
      <c r="H232" s="56"/>
      <c r="I232" s="118">
        <v>2.46</v>
      </c>
      <c r="J232" s="103"/>
      <c r="K232" s="23"/>
      <c r="L232" s="119">
        <f>SUM(G232+J232)</f>
        <v>1.61</v>
      </c>
      <c r="M232" s="98">
        <f>ROUND(G232-G232*5%+J232,-2)</f>
        <v>0</v>
      </c>
      <c r="N232" s="120"/>
      <c r="O232" s="120"/>
      <c r="P232" s="99">
        <f t="shared" si="200"/>
        <v>1.61</v>
      </c>
      <c r="Q232" s="100">
        <f>SUM(G232-G232*5%+K232)</f>
        <v>1.5295000000000001</v>
      </c>
      <c r="R232" s="120"/>
      <c r="S232" s="121">
        <f>SUM(I232+J232)</f>
        <v>2.46</v>
      </c>
      <c r="T232" s="32"/>
      <c r="U232" s="20">
        <f>ROUND(I232-I232*5%+J232,-2)</f>
        <v>0</v>
      </c>
      <c r="V232" s="34">
        <f>SUM(G232-G232*5%)</f>
        <v>1.5295000000000001</v>
      </c>
      <c r="W232" s="34"/>
      <c r="X232" s="35">
        <f>SUM(I232+K232)</f>
        <v>2.46</v>
      </c>
      <c r="Y232" s="36">
        <f>SUM(I232-I232*5%+K232)</f>
        <v>2.3369999999999997</v>
      </c>
      <c r="Z232" s="37">
        <f t="shared" si="203"/>
        <v>2.3369999999999997</v>
      </c>
      <c r="AA232" s="1"/>
      <c r="AB232" s="1"/>
      <c r="AC232" s="1"/>
      <c r="AD232" s="1"/>
      <c r="AE232" s="1"/>
      <c r="AF232" s="1"/>
      <c r="AG232" s="1"/>
      <c r="AH232" s="1"/>
    </row>
    <row r="233" spans="1:34">
      <c r="A233" s="53"/>
      <c r="B233" s="694" t="str">
        <f>B229</f>
        <v>при групповом методе занятий (от6 до 15 человек)</v>
      </c>
      <c r="C233" s="77"/>
      <c r="D233" s="77"/>
      <c r="E233" s="77"/>
      <c r="F233" s="113"/>
      <c r="G233" s="65">
        <v>1.22</v>
      </c>
      <c r="H233" s="56"/>
      <c r="I233" s="118">
        <v>2.1</v>
      </c>
      <c r="J233" s="103"/>
      <c r="K233" s="23"/>
      <c r="L233" s="119">
        <f>SUM(G233+J233)</f>
        <v>1.22</v>
      </c>
      <c r="M233" s="98">
        <f>ROUND(G233-G233*5%+J233,-2)</f>
        <v>0</v>
      </c>
      <c r="N233" s="120"/>
      <c r="O233" s="120"/>
      <c r="P233" s="99">
        <f t="shared" si="200"/>
        <v>1.22</v>
      </c>
      <c r="Q233" s="100">
        <f>SUM(G233-G233*5%+K233)</f>
        <v>1.159</v>
      </c>
      <c r="R233" s="120"/>
      <c r="S233" s="121">
        <f>SUM(I233+J233)</f>
        <v>2.1</v>
      </c>
      <c r="T233" s="32"/>
      <c r="U233" s="20">
        <f>ROUND(I233-I233*5%+J233,-2)</f>
        <v>0</v>
      </c>
      <c r="V233" s="34">
        <f>SUM(G233-G233*5%)</f>
        <v>1.159</v>
      </c>
      <c r="W233" s="34"/>
      <c r="X233" s="35">
        <f>SUM(I233+K233)</f>
        <v>2.1</v>
      </c>
      <c r="Y233" s="36">
        <f>SUM(I233-I233*5%+K233)</f>
        <v>1.9950000000000001</v>
      </c>
      <c r="Z233" s="37">
        <f t="shared" si="203"/>
        <v>1.9950000000000001</v>
      </c>
      <c r="AA233" s="1"/>
      <c r="AB233" s="1"/>
      <c r="AC233" s="1"/>
      <c r="AD233" s="1"/>
      <c r="AE233" s="1"/>
      <c r="AF233" s="1"/>
      <c r="AG233" s="1"/>
      <c r="AH233" s="1"/>
    </row>
    <row r="234" spans="1:34">
      <c r="A234" s="38"/>
      <c r="B234" s="127" t="s">
        <v>215</v>
      </c>
      <c r="C234" s="127"/>
      <c r="D234" s="127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99"/>
      <c r="Q234" s="127"/>
      <c r="R234" s="127"/>
      <c r="S234" s="127"/>
      <c r="T234" s="127"/>
      <c r="U234" s="127"/>
      <c r="V234" s="34"/>
      <c r="W234" s="34"/>
      <c r="X234" s="35"/>
      <c r="Y234" s="36">
        <f t="shared" ref="Y234:Y245" si="209">SUM(I234-I234*5%+K234)</f>
        <v>0</v>
      </c>
      <c r="Z234" s="128"/>
      <c r="AA234" s="1"/>
      <c r="AB234" s="1"/>
      <c r="AC234" s="1"/>
      <c r="AD234" s="1"/>
      <c r="AE234" s="1"/>
      <c r="AF234" s="1"/>
      <c r="AG234" s="1"/>
      <c r="AH234" s="1"/>
    </row>
    <row r="235" spans="1:34">
      <c r="A235" s="45">
        <v>182</v>
      </c>
      <c r="B235" s="665" t="s">
        <v>216</v>
      </c>
      <c r="C235" s="536"/>
      <c r="D235" s="536"/>
      <c r="E235" s="536"/>
      <c r="F235" s="536"/>
      <c r="G235" s="65"/>
      <c r="H235" s="56"/>
      <c r="I235" s="65"/>
      <c r="J235" s="103"/>
      <c r="K235" s="23"/>
      <c r="L235" s="119"/>
      <c r="M235" s="98"/>
      <c r="N235" s="120"/>
      <c r="O235" s="120"/>
      <c r="P235" s="99"/>
      <c r="Q235" s="100"/>
      <c r="R235" s="120"/>
      <c r="S235" s="121"/>
      <c r="T235" s="32"/>
      <c r="U235" s="20"/>
      <c r="V235" s="34"/>
      <c r="W235" s="34"/>
      <c r="X235" s="35"/>
      <c r="Y235" s="36">
        <f t="shared" si="209"/>
        <v>0</v>
      </c>
      <c r="Z235" s="37">
        <f t="shared" si="203"/>
        <v>0</v>
      </c>
      <c r="AA235" s="1"/>
      <c r="AB235" s="1"/>
      <c r="AC235" s="1"/>
      <c r="AD235" s="1"/>
      <c r="AE235" s="1"/>
      <c r="AF235" s="1"/>
      <c r="AG235" s="1"/>
      <c r="AH235" s="1"/>
    </row>
    <row r="236" spans="1:34">
      <c r="A236" s="45"/>
      <c r="B236" s="665" t="str">
        <f>B233</f>
        <v>при групповом методе занятий (от6 до 15 человек)</v>
      </c>
      <c r="C236" s="536"/>
      <c r="D236" s="536"/>
      <c r="E236" s="536"/>
      <c r="F236" s="536"/>
      <c r="G236" s="65">
        <v>4.38</v>
      </c>
      <c r="H236" s="56"/>
      <c r="I236" s="65">
        <v>4.9000000000000004</v>
      </c>
      <c r="J236" s="103"/>
      <c r="K236" s="23"/>
      <c r="L236" s="119">
        <f>SUM(G236+J236)</f>
        <v>4.38</v>
      </c>
      <c r="M236" s="98">
        <f>ROUND(G236-G236*5%+J236,-2)</f>
        <v>0</v>
      </c>
      <c r="N236" s="120"/>
      <c r="O236" s="120"/>
      <c r="P236" s="99">
        <f t="shared" si="200"/>
        <v>4.38</v>
      </c>
      <c r="Q236" s="100">
        <v>3.07</v>
      </c>
      <c r="R236" s="120"/>
      <c r="S236" s="121">
        <f>SUM(I236+J236)</f>
        <v>4.9000000000000004</v>
      </c>
      <c r="T236" s="32"/>
      <c r="U236" s="20">
        <f>ROUND(I236-I236*5%+J236,-2)</f>
        <v>0</v>
      </c>
      <c r="V236" s="34">
        <f t="shared" ref="V236:V244" si="210">SUM(G236-G236*5%)</f>
        <v>4.1609999999999996</v>
      </c>
      <c r="W236" s="34"/>
      <c r="X236" s="35">
        <f t="shared" ref="X236:X244" si="211">SUM(I236+K236)</f>
        <v>4.9000000000000004</v>
      </c>
      <c r="Y236" s="36">
        <f t="shared" si="209"/>
        <v>4.6550000000000002</v>
      </c>
      <c r="Z236" s="37">
        <f t="shared" si="203"/>
        <v>4.6550000000000002</v>
      </c>
      <c r="AA236" s="1"/>
      <c r="AB236" s="1"/>
      <c r="AC236" s="1"/>
      <c r="AD236" s="1"/>
      <c r="AE236" s="1"/>
      <c r="AF236" s="1"/>
      <c r="AG236" s="1"/>
      <c r="AH236" s="1"/>
    </row>
    <row r="237" spans="1:34">
      <c r="A237" s="45">
        <v>183</v>
      </c>
      <c r="B237" s="665" t="s">
        <v>217</v>
      </c>
      <c r="C237" s="536"/>
      <c r="D237" s="536"/>
      <c r="E237" s="536"/>
      <c r="F237" s="536"/>
      <c r="G237" s="65"/>
      <c r="H237" s="56"/>
      <c r="I237" s="65"/>
      <c r="J237" s="103"/>
      <c r="K237" s="23"/>
      <c r="L237" s="119"/>
      <c r="M237" s="98"/>
      <c r="N237" s="120"/>
      <c r="O237" s="120"/>
      <c r="P237" s="99"/>
      <c r="Q237" s="100"/>
      <c r="R237" s="120"/>
      <c r="S237" s="121"/>
      <c r="T237" s="32"/>
      <c r="U237" s="20"/>
      <c r="V237" s="34"/>
      <c r="W237" s="34"/>
      <c r="X237" s="35"/>
      <c r="Y237" s="36">
        <f t="shared" si="209"/>
        <v>0</v>
      </c>
      <c r="Z237" s="37">
        <f>SUM(I237-I237*5%)</f>
        <v>0</v>
      </c>
      <c r="AA237" s="1"/>
      <c r="AB237" s="1"/>
      <c r="AC237" s="1"/>
      <c r="AD237" s="1"/>
      <c r="AE237" s="1"/>
      <c r="AF237" s="1"/>
      <c r="AG237" s="1"/>
      <c r="AH237" s="1"/>
    </row>
    <row r="238" spans="1:34">
      <c r="A238" s="53"/>
      <c r="B238" s="665" t="str">
        <f>B236</f>
        <v>при групповом методе занятий (от6 до 15 человек)</v>
      </c>
      <c r="C238" s="536"/>
      <c r="D238" s="536"/>
      <c r="E238" s="536"/>
      <c r="F238" s="536"/>
      <c r="G238" s="65">
        <v>5.84</v>
      </c>
      <c r="H238" s="56"/>
      <c r="I238" s="65">
        <v>6.2</v>
      </c>
      <c r="J238" s="103"/>
      <c r="K238" s="23"/>
      <c r="L238" s="119">
        <f t="shared" ref="L238" si="212">SUM(G238+J238)</f>
        <v>5.84</v>
      </c>
      <c r="M238" s="98">
        <f t="shared" ref="M238" si="213">ROUND(G238-G238*5%+J238,-2)</f>
        <v>0</v>
      </c>
      <c r="N238" s="120"/>
      <c r="O238" s="120"/>
      <c r="P238" s="99">
        <f t="shared" si="200"/>
        <v>5.84</v>
      </c>
      <c r="Q238" s="100">
        <v>3.07</v>
      </c>
      <c r="R238" s="120"/>
      <c r="S238" s="121">
        <f t="shared" ref="S238" si="214">SUM(I238+J238)</f>
        <v>6.2</v>
      </c>
      <c r="T238" s="32"/>
      <c r="U238" s="20">
        <f t="shared" ref="U238" si="215">ROUND(I238-I238*5%+J238,-2)</f>
        <v>0</v>
      </c>
      <c r="V238" s="34">
        <f t="shared" si="210"/>
        <v>5.548</v>
      </c>
      <c r="W238" s="34"/>
      <c r="X238" s="35">
        <f t="shared" si="211"/>
        <v>6.2</v>
      </c>
      <c r="Y238" s="36">
        <f t="shared" si="209"/>
        <v>5.8900000000000006</v>
      </c>
      <c r="Z238" s="37">
        <f t="shared" ref="Z238" si="216">SUM(I238-I238*5%)</f>
        <v>5.8900000000000006</v>
      </c>
      <c r="AA238" s="1"/>
      <c r="AB238" s="1"/>
      <c r="AC238" s="1"/>
      <c r="AD238" s="1"/>
      <c r="AE238" s="1"/>
      <c r="AF238" s="1"/>
      <c r="AG238" s="1"/>
      <c r="AH238" s="1"/>
    </row>
    <row r="239" spans="1:34">
      <c r="A239" s="38"/>
      <c r="B239" s="129" t="s">
        <v>218</v>
      </c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99"/>
      <c r="Q239" s="129"/>
      <c r="R239" s="129"/>
      <c r="S239" s="129"/>
      <c r="T239" s="129"/>
      <c r="U239" s="129"/>
      <c r="V239" s="37"/>
      <c r="W239" s="37"/>
      <c r="X239" s="35"/>
      <c r="Y239" s="36"/>
      <c r="Z239" s="20"/>
      <c r="AA239" s="1"/>
      <c r="AB239" s="1"/>
      <c r="AC239" s="1"/>
      <c r="AD239" s="1"/>
      <c r="AE239" s="1"/>
      <c r="AF239" s="1"/>
      <c r="AG239" s="1"/>
      <c r="AH239" s="1"/>
    </row>
    <row r="240" spans="1:34">
      <c r="A240" s="62">
        <v>184</v>
      </c>
      <c r="B240" s="706" t="s">
        <v>219</v>
      </c>
      <c r="C240" s="84"/>
      <c r="D240" s="84"/>
      <c r="E240" s="84"/>
      <c r="F240" s="84"/>
      <c r="G240" s="65">
        <v>2.84</v>
      </c>
      <c r="H240" s="56"/>
      <c r="I240" s="118">
        <v>4.05</v>
      </c>
      <c r="J240" s="103"/>
      <c r="K240" s="103"/>
      <c r="L240" s="119">
        <f>SUM(G240+J240)</f>
        <v>2.84</v>
      </c>
      <c r="M240" s="98">
        <f>ROUND(G240-G240*5%+J240,-2)</f>
        <v>0</v>
      </c>
      <c r="N240" s="120"/>
      <c r="O240" s="120"/>
      <c r="P240" s="99">
        <f t="shared" si="200"/>
        <v>2.84</v>
      </c>
      <c r="Q240" s="100">
        <f>SUM(G240-G240*5%+K240)</f>
        <v>2.698</v>
      </c>
      <c r="R240" s="120"/>
      <c r="S240" s="121">
        <f>SUM(I240+J240)</f>
        <v>4.05</v>
      </c>
      <c r="T240" s="32"/>
      <c r="U240" s="20">
        <f>ROUND(I240-I240*5%+J240,-2)</f>
        <v>0</v>
      </c>
      <c r="V240" s="34">
        <f t="shared" si="210"/>
        <v>2.698</v>
      </c>
      <c r="W240" s="34"/>
      <c r="X240" s="35">
        <f>SUM(I240+K240)</f>
        <v>4.05</v>
      </c>
      <c r="Y240" s="36">
        <f>SUM(I240-I240*5%+K240)</f>
        <v>3.8474999999999997</v>
      </c>
      <c r="Z240" s="37">
        <f>SUM(I240-I240*5%)</f>
        <v>3.8474999999999997</v>
      </c>
      <c r="AA240" s="1"/>
      <c r="AB240" s="1"/>
      <c r="AC240" s="1"/>
      <c r="AD240" s="1"/>
      <c r="AE240" s="1"/>
      <c r="AF240" s="1"/>
      <c r="AG240" s="1"/>
      <c r="AH240" s="1"/>
    </row>
    <row r="241" spans="1:34">
      <c r="A241" s="45">
        <v>185</v>
      </c>
      <c r="B241" s="706" t="s">
        <v>220</v>
      </c>
      <c r="C241" s="84"/>
      <c r="D241" s="84"/>
      <c r="E241" s="84"/>
      <c r="F241" s="84"/>
      <c r="G241" s="65">
        <v>3.66</v>
      </c>
      <c r="H241" s="56"/>
      <c r="I241" s="118">
        <v>4.7699999999999996</v>
      </c>
      <c r="J241" s="103"/>
      <c r="K241" s="103"/>
      <c r="L241" s="119">
        <f>SUM(G241+J241)</f>
        <v>3.66</v>
      </c>
      <c r="M241" s="98">
        <f>ROUND(G241-G241*5%+J241,-2)</f>
        <v>0</v>
      </c>
      <c r="N241" s="120"/>
      <c r="O241" s="120"/>
      <c r="P241" s="99">
        <f t="shared" si="200"/>
        <v>3.66</v>
      </c>
      <c r="Q241" s="100">
        <f>SUM(G241-G241*5%+K241)</f>
        <v>3.4770000000000003</v>
      </c>
      <c r="R241" s="120"/>
      <c r="S241" s="121">
        <f>SUM(I241+J241)</f>
        <v>4.7699999999999996</v>
      </c>
      <c r="T241" s="32"/>
      <c r="U241" s="20">
        <f>ROUND(I241-I241*5%+J241,-2)</f>
        <v>0</v>
      </c>
      <c r="V241" s="34">
        <f t="shared" si="210"/>
        <v>3.4770000000000003</v>
      </c>
      <c r="W241" s="34"/>
      <c r="X241" s="35">
        <f t="shared" si="211"/>
        <v>4.7699999999999996</v>
      </c>
      <c r="Y241" s="36">
        <f t="shared" si="209"/>
        <v>4.5314999999999994</v>
      </c>
      <c r="Z241" s="37">
        <f>SUM(I241-I241*5%)</f>
        <v>4.5314999999999994</v>
      </c>
      <c r="AA241" s="1"/>
      <c r="AB241" s="1"/>
      <c r="AC241" s="1"/>
      <c r="AD241" s="1"/>
      <c r="AE241" s="1"/>
      <c r="AF241" s="1"/>
      <c r="AG241" s="1"/>
      <c r="AH241" s="1"/>
    </row>
    <row r="242" spans="1:34">
      <c r="A242" s="45">
        <v>186</v>
      </c>
      <c r="B242" s="536" t="s">
        <v>221</v>
      </c>
      <c r="C242" s="536"/>
      <c r="D242" s="536"/>
      <c r="E242" s="536"/>
      <c r="F242" s="538"/>
      <c r="G242" s="65">
        <v>3.66</v>
      </c>
      <c r="H242" s="56"/>
      <c r="I242" s="118">
        <v>4.7699999999999996</v>
      </c>
      <c r="J242" s="103"/>
      <c r="K242" s="103"/>
      <c r="L242" s="119">
        <f>SUM(G242+J242)</f>
        <v>3.66</v>
      </c>
      <c r="M242" s="98">
        <f>ROUND(G242-G242*5%+J242,-2)</f>
        <v>0</v>
      </c>
      <c r="N242" s="120"/>
      <c r="O242" s="120"/>
      <c r="P242" s="99">
        <f t="shared" si="200"/>
        <v>3.66</v>
      </c>
      <c r="Q242" s="100">
        <f>SUM(G242-G242*5%+K242)</f>
        <v>3.4770000000000003</v>
      </c>
      <c r="R242" s="120"/>
      <c r="S242" s="121">
        <f>SUM(I242+J242)</f>
        <v>4.7699999999999996</v>
      </c>
      <c r="T242" s="32"/>
      <c r="U242" s="20">
        <f>ROUND(I242-I242*5%+J242,-2)</f>
        <v>0</v>
      </c>
      <c r="V242" s="34">
        <f t="shared" si="210"/>
        <v>3.4770000000000003</v>
      </c>
      <c r="W242" s="34"/>
      <c r="X242" s="35">
        <f t="shared" si="211"/>
        <v>4.7699999999999996</v>
      </c>
      <c r="Y242" s="36">
        <f t="shared" si="209"/>
        <v>4.5314999999999994</v>
      </c>
      <c r="Z242" s="37">
        <f>SUM(I242-I242*5%)</f>
        <v>4.5314999999999994</v>
      </c>
      <c r="AA242" s="1"/>
      <c r="AB242" s="1"/>
      <c r="AC242" s="1"/>
      <c r="AD242" s="1"/>
      <c r="AE242" s="1"/>
      <c r="AF242" s="1"/>
      <c r="AG242" s="1"/>
      <c r="AH242" s="1"/>
    </row>
    <row r="243" spans="1:34">
      <c r="A243" s="45">
        <v>187</v>
      </c>
      <c r="B243" s="707" t="s">
        <v>222</v>
      </c>
      <c r="C243" s="708"/>
      <c r="D243" s="708"/>
      <c r="E243" s="708"/>
      <c r="F243" s="709"/>
      <c r="G243" s="65">
        <v>6.77</v>
      </c>
      <c r="H243" s="56"/>
      <c r="I243" s="118">
        <v>7.02</v>
      </c>
      <c r="J243" s="103"/>
      <c r="K243" s="103"/>
      <c r="L243" s="119">
        <f>SUM(G243+J243)</f>
        <v>6.77</v>
      </c>
      <c r="M243" s="98">
        <f>ROUND(G243-G243*5%+J243,-2)</f>
        <v>0</v>
      </c>
      <c r="N243" s="120"/>
      <c r="O243" s="120"/>
      <c r="P243" s="99">
        <f t="shared" si="200"/>
        <v>6.77</v>
      </c>
      <c r="Q243" s="100">
        <f>SUM(G243-G243*5%+K243)</f>
        <v>6.4314999999999998</v>
      </c>
      <c r="R243" s="120"/>
      <c r="S243" s="121">
        <f>SUM(I243+J243)</f>
        <v>7.02</v>
      </c>
      <c r="T243" s="32"/>
      <c r="U243" s="20">
        <f>ROUND(I243-I243*5%+J243,-2)</f>
        <v>0</v>
      </c>
      <c r="V243" s="34">
        <f t="shared" si="210"/>
        <v>6.4314999999999998</v>
      </c>
      <c r="W243" s="34"/>
      <c r="X243" s="35">
        <f t="shared" si="211"/>
        <v>7.02</v>
      </c>
      <c r="Y243" s="36">
        <f t="shared" si="209"/>
        <v>6.6689999999999996</v>
      </c>
      <c r="Z243" s="37">
        <f>SUM(I243-I243*5%)</f>
        <v>6.6689999999999996</v>
      </c>
      <c r="AA243" s="1"/>
      <c r="AB243" s="1"/>
      <c r="AC243" s="1"/>
      <c r="AD243" s="1"/>
      <c r="AE243" s="1"/>
      <c r="AF243" s="1"/>
      <c r="AG243" s="1"/>
      <c r="AH243" s="1"/>
    </row>
    <row r="244" spans="1:34">
      <c r="A244" s="563"/>
      <c r="B244" s="706"/>
      <c r="C244" s="706"/>
      <c r="D244" s="706"/>
      <c r="E244" s="800" t="s">
        <v>223</v>
      </c>
      <c r="F244" s="801"/>
      <c r="G244" s="65">
        <v>10.16</v>
      </c>
      <c r="H244" s="59"/>
      <c r="I244" s="118">
        <v>10.16</v>
      </c>
      <c r="J244" s="103"/>
      <c r="K244" s="103"/>
      <c r="L244" s="119">
        <f>SUM(G244+J244)</f>
        <v>10.16</v>
      </c>
      <c r="M244" s="98">
        <f>ROUND(G244-G244*5%+J244,-2)</f>
        <v>0</v>
      </c>
      <c r="N244" s="119"/>
      <c r="O244" s="119"/>
      <c r="P244" s="99">
        <f t="shared" si="200"/>
        <v>10.16</v>
      </c>
      <c r="Q244" s="100">
        <f>SUM(G244-G244*5%+K244)</f>
        <v>9.652000000000001</v>
      </c>
      <c r="R244" s="120"/>
      <c r="S244" s="121">
        <f>SUM(I244+J244)</f>
        <v>10.16</v>
      </c>
      <c r="T244" s="130"/>
      <c r="U244" s="20">
        <f>ROUND(I244-I244*5%+J244,-2)</f>
        <v>0</v>
      </c>
      <c r="V244" s="34">
        <f t="shared" si="210"/>
        <v>9.652000000000001</v>
      </c>
      <c r="W244" s="34"/>
      <c r="X244" s="35">
        <f t="shared" si="211"/>
        <v>10.16</v>
      </c>
      <c r="Y244" s="36">
        <f t="shared" si="209"/>
        <v>9.652000000000001</v>
      </c>
      <c r="Z244" s="37">
        <f>SUM(I244-I244*5%)</f>
        <v>9.652000000000001</v>
      </c>
      <c r="AA244" s="1"/>
      <c r="AB244" s="1"/>
      <c r="AC244" s="1"/>
      <c r="AD244" s="1"/>
      <c r="AE244" s="1"/>
      <c r="AF244" s="1"/>
      <c r="AG244" s="1"/>
      <c r="AH244" s="1"/>
    </row>
    <row r="245" spans="1:3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31"/>
      <c r="M245" s="97"/>
      <c r="N245" s="131"/>
      <c r="O245" s="131"/>
      <c r="P245" s="131"/>
      <c r="Q245" s="132"/>
      <c r="R245" s="133"/>
      <c r="S245" s="63"/>
      <c r="T245" s="63"/>
      <c r="U245" s="63"/>
      <c r="V245" s="37">
        <f>SUM(G245-G245*5%)</f>
        <v>0</v>
      </c>
      <c r="W245" s="134"/>
      <c r="X245" s="134"/>
      <c r="Y245" s="36">
        <f t="shared" si="209"/>
        <v>0</v>
      </c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>
      <c r="A246" s="802" t="s">
        <v>224</v>
      </c>
      <c r="B246" s="784"/>
      <c r="C246" s="784"/>
      <c r="D246" s="784"/>
      <c r="E246" s="784"/>
      <c r="F246" s="784"/>
      <c r="G246" s="784"/>
      <c r="H246" s="784"/>
      <c r="I246" s="784"/>
      <c r="J246" s="784"/>
      <c r="K246" s="784"/>
      <c r="L246" s="784"/>
      <c r="M246" s="784"/>
      <c r="N246" s="784"/>
      <c r="O246" s="784"/>
      <c r="P246" s="784"/>
      <c r="Q246" s="784"/>
      <c r="R246" s="784"/>
      <c r="S246" s="784"/>
      <c r="T246" s="784"/>
      <c r="U246" s="784"/>
      <c r="V246" s="784"/>
      <c r="W246" s="784"/>
      <c r="X246" s="784"/>
      <c r="Y246" s="803"/>
      <c r="Z246" s="20"/>
      <c r="AA246" s="1"/>
      <c r="AB246" s="1"/>
      <c r="AC246" s="1"/>
      <c r="AD246" s="1"/>
      <c r="AE246" s="1"/>
      <c r="AF246" s="1"/>
      <c r="AG246" s="1"/>
      <c r="AH246" s="1"/>
    </row>
    <row r="247" spans="1:34">
      <c r="A247" s="135"/>
      <c r="B247" s="136"/>
      <c r="C247" s="136"/>
      <c r="D247" s="136"/>
      <c r="E247" s="137"/>
      <c r="F247" s="136"/>
      <c r="G247" s="4" t="s">
        <v>6</v>
      </c>
      <c r="H247" s="5"/>
      <c r="I247" s="6" t="s">
        <v>6</v>
      </c>
      <c r="J247" s="776" t="s">
        <v>7</v>
      </c>
      <c r="K247" s="777"/>
      <c r="L247" s="778" t="s">
        <v>8</v>
      </c>
      <c r="M247" s="779"/>
      <c r="N247" s="669"/>
      <c r="O247" s="669"/>
      <c r="P247" s="778" t="s">
        <v>10</v>
      </c>
      <c r="Q247" s="780"/>
      <c r="R247" s="780"/>
      <c r="S247" s="780"/>
      <c r="T247" s="780"/>
      <c r="U247" s="780"/>
      <c r="V247" s="779"/>
      <c r="W247" s="670"/>
      <c r="X247" s="781" t="s">
        <v>10</v>
      </c>
      <c r="Y247" s="782"/>
      <c r="Z247" s="782"/>
      <c r="AA247" s="1"/>
      <c r="AB247" s="1"/>
      <c r="AC247" s="1"/>
      <c r="AD247" s="1"/>
      <c r="AE247" s="1"/>
      <c r="AF247" s="1"/>
      <c r="AG247" s="1"/>
      <c r="AH247" s="1"/>
    </row>
    <row r="248" spans="1:34">
      <c r="A248" s="135"/>
      <c r="B248" s="136"/>
      <c r="C248" s="136"/>
      <c r="D248" s="136"/>
      <c r="E248" s="137"/>
      <c r="F248" s="136"/>
      <c r="G248" s="12" t="s">
        <v>11</v>
      </c>
      <c r="H248" s="13"/>
      <c r="I248" s="12" t="s">
        <v>12</v>
      </c>
      <c r="J248" s="14" t="s">
        <v>13</v>
      </c>
      <c r="K248" s="15" t="s">
        <v>14</v>
      </c>
      <c r="L248" s="16" t="s">
        <v>15</v>
      </c>
      <c r="M248" s="17" t="s">
        <v>16</v>
      </c>
      <c r="N248" s="17"/>
      <c r="O248" s="17"/>
      <c r="P248" s="16" t="s">
        <v>11</v>
      </c>
      <c r="Q248" s="18" t="s">
        <v>17</v>
      </c>
      <c r="R248" s="18"/>
      <c r="S248" s="16" t="s">
        <v>15</v>
      </c>
      <c r="T248" s="18"/>
      <c r="U248" s="18" t="s">
        <v>16</v>
      </c>
      <c r="V248" s="18" t="s">
        <v>16</v>
      </c>
      <c r="W248" s="18"/>
      <c r="X248" s="16" t="s">
        <v>12</v>
      </c>
      <c r="Y248" s="16" t="s">
        <v>16</v>
      </c>
      <c r="Z248" s="18" t="s">
        <v>17</v>
      </c>
      <c r="AA248" s="1"/>
      <c r="AB248" s="1"/>
      <c r="AC248" s="1"/>
      <c r="AD248" s="1"/>
      <c r="AE248" s="1"/>
      <c r="AF248" s="1"/>
      <c r="AG248" s="1"/>
      <c r="AH248" s="1"/>
    </row>
    <row r="249" spans="1:34">
      <c r="A249" s="62">
        <v>188</v>
      </c>
      <c r="B249" s="83" t="s">
        <v>225</v>
      </c>
      <c r="C249" s="84"/>
      <c r="D249" s="84"/>
      <c r="E249" s="55"/>
      <c r="F249" s="85"/>
      <c r="G249" s="23">
        <v>12.63</v>
      </c>
      <c r="H249" s="87"/>
      <c r="I249" s="23">
        <v>16.649999999999999</v>
      </c>
      <c r="J249" s="537">
        <v>4800</v>
      </c>
      <c r="K249" s="537">
        <v>1.84</v>
      </c>
      <c r="L249" s="61">
        <f>G249+J249</f>
        <v>4812.63</v>
      </c>
      <c r="M249" s="97">
        <f>ROUND(G249-G249*5%+J249,-2)</f>
        <v>4800</v>
      </c>
      <c r="N249" s="28"/>
      <c r="O249" s="28"/>
      <c r="P249" s="29">
        <f>SUM(G249+K249)</f>
        <v>14.47</v>
      </c>
      <c r="Q249" s="138">
        <f>SUM(G249-G249*5%+K249)</f>
        <v>13.8385</v>
      </c>
      <c r="R249" s="28"/>
      <c r="S249" s="579">
        <f>SUM(I249+J249)</f>
        <v>4816.6499999999996</v>
      </c>
      <c r="T249" s="89"/>
      <c r="U249" s="139">
        <f t="shared" ref="U249:U251" si="217">ROUND(I249-I249*5%+J249,-2)</f>
        <v>4800</v>
      </c>
      <c r="V249" s="34">
        <f>SUM(G249-G249*5%+K249)</f>
        <v>13.8385</v>
      </c>
      <c r="W249" s="34"/>
      <c r="X249" s="35">
        <f>SUM(I249+K249)</f>
        <v>18.489999999999998</v>
      </c>
      <c r="Y249" s="36">
        <f>SUM(I249-I249*5%+K249)</f>
        <v>17.657499999999999</v>
      </c>
      <c r="Z249" s="37">
        <f>SUM(I249-I249*5%+K249)</f>
        <v>17.657499999999999</v>
      </c>
      <c r="AA249" s="1"/>
      <c r="AB249" s="1"/>
      <c r="AC249" s="1"/>
      <c r="AD249" s="1"/>
      <c r="AE249" s="1"/>
      <c r="AF249" s="1"/>
      <c r="AG249" s="1"/>
      <c r="AH249" s="1"/>
    </row>
    <row r="250" spans="1:34">
      <c r="A250" s="45">
        <v>189</v>
      </c>
      <c r="B250" s="54" t="s">
        <v>226</v>
      </c>
      <c r="C250" s="55"/>
      <c r="D250" s="55"/>
      <c r="E250" s="84"/>
      <c r="F250" s="64"/>
      <c r="G250" s="23">
        <v>9.56</v>
      </c>
      <c r="H250" s="56"/>
      <c r="I250" s="23">
        <v>9.56</v>
      </c>
      <c r="J250" s="110">
        <v>4800</v>
      </c>
      <c r="K250" s="537">
        <v>1.84</v>
      </c>
      <c r="L250" s="61">
        <f>G250+J250</f>
        <v>4809.5600000000004</v>
      </c>
      <c r="M250" s="97">
        <f>ROUND(G250-G250*5%+J250,-2)</f>
        <v>4800</v>
      </c>
      <c r="N250" s="28"/>
      <c r="O250" s="28"/>
      <c r="P250" s="29">
        <f t="shared" ref="P250:P251" si="218">SUM(G250+K250)</f>
        <v>11.4</v>
      </c>
      <c r="Q250" s="138">
        <f t="shared" ref="Q250:Q251" si="219">SUM(G250-G250*5%+K250)</f>
        <v>10.922000000000001</v>
      </c>
      <c r="R250" s="28"/>
      <c r="S250" s="579">
        <f>SUM(I250+J250)</f>
        <v>4809.5600000000004</v>
      </c>
      <c r="T250" s="89"/>
      <c r="U250" s="139">
        <f t="shared" si="217"/>
        <v>4800</v>
      </c>
      <c r="V250" s="34">
        <f t="shared" ref="V250:V251" si="220">SUM(G250-G250*5%+K250)</f>
        <v>10.922000000000001</v>
      </c>
      <c r="W250" s="34"/>
      <c r="X250" s="35">
        <f t="shared" ref="X250:X251" si="221">SUM(I250+K250)</f>
        <v>11.4</v>
      </c>
      <c r="Y250" s="36">
        <f t="shared" ref="Y250:Y251" si="222">SUM(I250-I250*5%+K250)</f>
        <v>10.922000000000001</v>
      </c>
      <c r="Z250" s="37">
        <f t="shared" ref="Z250:Z251" si="223">SUM(I250-I250*5%+K250)</f>
        <v>10.922000000000001</v>
      </c>
      <c r="AA250" s="1"/>
      <c r="AB250" s="1"/>
      <c r="AC250" s="1"/>
      <c r="AD250" s="1"/>
      <c r="AE250" s="1"/>
      <c r="AF250" s="1"/>
      <c r="AG250" s="1"/>
      <c r="AH250" s="1"/>
    </row>
    <row r="251" spans="1:34">
      <c r="A251" s="53">
        <v>190</v>
      </c>
      <c r="B251" s="46" t="s">
        <v>227</v>
      </c>
      <c r="C251" s="47"/>
      <c r="D251" s="47"/>
      <c r="E251" s="40"/>
      <c r="F251" s="580"/>
      <c r="G251" s="23">
        <v>3.33</v>
      </c>
      <c r="H251" s="651"/>
      <c r="I251" s="23">
        <v>3.33</v>
      </c>
      <c r="J251" s="112"/>
      <c r="K251" s="537">
        <v>1.21</v>
      </c>
      <c r="L251" s="61">
        <f>G251+J251</f>
        <v>3.33</v>
      </c>
      <c r="M251" s="97">
        <f>ROUND(G251-G251*5%+J251,-2)</f>
        <v>0</v>
      </c>
      <c r="N251" s="28"/>
      <c r="O251" s="28"/>
      <c r="P251" s="29">
        <f t="shared" si="218"/>
        <v>4.54</v>
      </c>
      <c r="Q251" s="138">
        <f t="shared" si="219"/>
        <v>4.3734999999999999</v>
      </c>
      <c r="R251" s="28"/>
      <c r="S251" s="579">
        <f>SUM(I251+J251)</f>
        <v>3.33</v>
      </c>
      <c r="T251" s="89"/>
      <c r="U251" s="139">
        <f t="shared" si="217"/>
        <v>0</v>
      </c>
      <c r="V251" s="34">
        <f t="shared" si="220"/>
        <v>4.3734999999999999</v>
      </c>
      <c r="W251" s="34"/>
      <c r="X251" s="35">
        <f t="shared" si="221"/>
        <v>4.54</v>
      </c>
      <c r="Y251" s="36">
        <f t="shared" si="222"/>
        <v>4.3734999999999999</v>
      </c>
      <c r="Z251" s="37">
        <f t="shared" si="223"/>
        <v>4.3734999999999999</v>
      </c>
      <c r="AA251" s="1"/>
      <c r="AB251" s="1"/>
      <c r="AC251" s="1"/>
      <c r="AD251" s="1"/>
      <c r="AE251" s="1"/>
      <c r="AF251" s="1"/>
      <c r="AG251" s="1"/>
      <c r="AH251" s="1"/>
    </row>
    <row r="252" spans="1:34">
      <c r="A252" s="49"/>
      <c r="B252" s="47"/>
      <c r="C252" s="47"/>
      <c r="D252" s="47"/>
      <c r="E252" s="47"/>
      <c r="F252" s="47"/>
      <c r="G252" s="6" t="s">
        <v>228</v>
      </c>
      <c r="H252" s="5"/>
      <c r="I252" s="6" t="s">
        <v>228</v>
      </c>
      <c r="J252" s="667" t="s">
        <v>229</v>
      </c>
      <c r="K252" s="140" t="s">
        <v>230</v>
      </c>
      <c r="L252" s="778" t="s">
        <v>231</v>
      </c>
      <c r="M252" s="779"/>
      <c r="N252" s="141"/>
      <c r="O252" s="141"/>
      <c r="P252" s="778" t="s">
        <v>231</v>
      </c>
      <c r="Q252" s="780"/>
      <c r="R252" s="780"/>
      <c r="S252" s="780"/>
      <c r="T252" s="780"/>
      <c r="U252" s="780"/>
      <c r="V252" s="779"/>
      <c r="W252" s="670"/>
      <c r="X252" s="781" t="s">
        <v>232</v>
      </c>
      <c r="Y252" s="782"/>
      <c r="Z252" s="782"/>
      <c r="AA252" s="1"/>
      <c r="AB252" s="1"/>
      <c r="AC252" s="1"/>
      <c r="AD252" s="1"/>
      <c r="AE252" s="1"/>
      <c r="AF252" s="1"/>
      <c r="AG252" s="1"/>
      <c r="AH252" s="1"/>
    </row>
    <row r="253" spans="1:34">
      <c r="A253" s="142"/>
      <c r="B253" s="127" t="s">
        <v>233</v>
      </c>
      <c r="C253" s="127"/>
      <c r="D253" s="127"/>
      <c r="E253" s="143"/>
      <c r="F253" s="127"/>
      <c r="G253" s="6" t="s">
        <v>234</v>
      </c>
      <c r="H253" s="5"/>
      <c r="I253" s="6" t="s">
        <v>235</v>
      </c>
      <c r="J253" s="667" t="s">
        <v>236</v>
      </c>
      <c r="K253" s="537"/>
      <c r="L253" s="144" t="s">
        <v>15</v>
      </c>
      <c r="M253" s="145" t="s">
        <v>16</v>
      </c>
      <c r="N253" s="146"/>
      <c r="O253" s="146"/>
      <c r="P253" s="144" t="s">
        <v>15</v>
      </c>
      <c r="Q253" s="145" t="s">
        <v>16</v>
      </c>
      <c r="R253" s="146"/>
      <c r="S253" s="144" t="s">
        <v>15</v>
      </c>
      <c r="T253" s="145" t="s">
        <v>16</v>
      </c>
      <c r="U253" s="145" t="s">
        <v>16</v>
      </c>
      <c r="V253" s="145" t="s">
        <v>16</v>
      </c>
      <c r="W253" s="145"/>
      <c r="X253" s="144" t="s">
        <v>15</v>
      </c>
      <c r="Y253" s="144" t="s">
        <v>16</v>
      </c>
      <c r="Z253" s="147" t="s">
        <v>16</v>
      </c>
      <c r="AA253" s="1"/>
      <c r="AB253" s="1"/>
      <c r="AC253" s="1"/>
      <c r="AD253" s="1"/>
      <c r="AE253" s="1"/>
      <c r="AF253" s="1"/>
      <c r="AG253" s="1"/>
      <c r="AH253" s="1"/>
    </row>
    <row r="254" spans="1:34">
      <c r="A254" s="62">
        <v>191</v>
      </c>
      <c r="B254" s="83" t="s">
        <v>237</v>
      </c>
      <c r="C254" s="84"/>
      <c r="D254" s="84"/>
      <c r="E254" s="55"/>
      <c r="F254" s="85"/>
      <c r="G254" s="23">
        <v>12.63</v>
      </c>
      <c r="H254" s="581"/>
      <c r="I254" s="23">
        <v>12.63</v>
      </c>
      <c r="J254" s="537">
        <v>200</v>
      </c>
      <c r="K254" s="537">
        <v>0.92</v>
      </c>
      <c r="L254" s="61">
        <f t="shared" ref="L254:L257" si="224">G254+J254</f>
        <v>212.63</v>
      </c>
      <c r="M254" s="97">
        <f t="shared" ref="M254:M257" si="225">ROUND(G254-G254*5%+J254,-2)</f>
        <v>200</v>
      </c>
      <c r="N254" s="28"/>
      <c r="O254" s="28"/>
      <c r="P254" s="29">
        <f>SUM(G254+K254)</f>
        <v>13.55</v>
      </c>
      <c r="Q254" s="138">
        <f>SUM(G254-G254*5%+K254)</f>
        <v>12.9185</v>
      </c>
      <c r="R254" s="28"/>
      <c r="S254" s="579">
        <f t="shared" ref="S254:S257" si="226">SUM(I254+J254)</f>
        <v>212.63</v>
      </c>
      <c r="T254" s="89"/>
      <c r="U254" s="139">
        <f t="shared" ref="U254:U257" si="227">ROUND(I254-I254*5%+J254,-2)</f>
        <v>200</v>
      </c>
      <c r="V254" s="34">
        <f>SUM(G254-G254*5%+K254)</f>
        <v>12.9185</v>
      </c>
      <c r="W254" s="34"/>
      <c r="X254" s="35">
        <f>SUM(I254+K254)</f>
        <v>13.55</v>
      </c>
      <c r="Y254" s="36">
        <f>SUM(I254-I254*5%+K254)</f>
        <v>12.9185</v>
      </c>
      <c r="Z254" s="37">
        <f>SUM(I254-I254*5%+K254)</f>
        <v>12.9185</v>
      </c>
      <c r="AA254" s="1"/>
      <c r="AB254" s="1"/>
      <c r="AC254" s="1"/>
      <c r="AD254" s="1"/>
      <c r="AE254" s="1"/>
      <c r="AF254" s="1"/>
      <c r="AG254" s="1"/>
      <c r="AH254" s="1"/>
    </row>
    <row r="255" spans="1:34">
      <c r="A255" s="45">
        <v>192</v>
      </c>
      <c r="B255" s="539" t="s">
        <v>238</v>
      </c>
      <c r="C255" s="71"/>
      <c r="D255" s="71"/>
      <c r="E255" s="84"/>
      <c r="F255" s="72"/>
      <c r="G255" s="23">
        <v>9.56</v>
      </c>
      <c r="H255" s="581"/>
      <c r="I255" s="23">
        <v>9.56</v>
      </c>
      <c r="J255" s="537">
        <v>200</v>
      </c>
      <c r="K255" s="537">
        <v>0.92</v>
      </c>
      <c r="L255" s="61">
        <f t="shared" si="224"/>
        <v>209.56</v>
      </c>
      <c r="M255" s="97">
        <f t="shared" si="225"/>
        <v>200</v>
      </c>
      <c r="N255" s="28"/>
      <c r="O255" s="28"/>
      <c r="P255" s="29">
        <f t="shared" ref="P255:P266" si="228">SUM(G255+K255)</f>
        <v>10.48</v>
      </c>
      <c r="Q255" s="138">
        <f t="shared" ref="Q255:Q266" si="229">SUM(G255-G255*5%+K255)</f>
        <v>10.002000000000001</v>
      </c>
      <c r="R255" s="28"/>
      <c r="S255" s="579">
        <f t="shared" si="226"/>
        <v>209.56</v>
      </c>
      <c r="T255" s="89"/>
      <c r="U255" s="139">
        <f t="shared" si="227"/>
        <v>200</v>
      </c>
      <c r="V255" s="34">
        <f t="shared" ref="V255:V257" si="230">SUM(G255-G255*5%+K255)</f>
        <v>10.002000000000001</v>
      </c>
      <c r="W255" s="34"/>
      <c r="X255" s="35">
        <f t="shared" ref="X255:X266" si="231">SUM(I255+K255)</f>
        <v>10.48</v>
      </c>
      <c r="Y255" s="36">
        <f t="shared" ref="Y255:Y266" si="232">SUM(I255-I255*5%+K255)</f>
        <v>10.002000000000001</v>
      </c>
      <c r="Z255" s="37">
        <f t="shared" ref="Z255:Z257" si="233">SUM(I255-I255*5%+K255)</f>
        <v>10.002000000000001</v>
      </c>
      <c r="AA255" s="1"/>
      <c r="AB255" s="1"/>
      <c r="AC255" s="1"/>
      <c r="AD255" s="1"/>
      <c r="AE255" s="1"/>
      <c r="AF255" s="1"/>
      <c r="AG255" s="1"/>
      <c r="AH255" s="1"/>
    </row>
    <row r="256" spans="1:34">
      <c r="A256" s="45">
        <v>193</v>
      </c>
      <c r="B256" s="54" t="s">
        <v>239</v>
      </c>
      <c r="C256" s="55"/>
      <c r="D256" s="55"/>
      <c r="E256" s="55"/>
      <c r="F256" s="64"/>
      <c r="G256" s="23">
        <v>15.1</v>
      </c>
      <c r="H256" s="581"/>
      <c r="I256" s="23">
        <v>20.14</v>
      </c>
      <c r="J256" s="537">
        <v>200</v>
      </c>
      <c r="K256" s="537">
        <v>0.92</v>
      </c>
      <c r="L256" s="61">
        <f t="shared" si="224"/>
        <v>215.1</v>
      </c>
      <c r="M256" s="97">
        <f t="shared" si="225"/>
        <v>200</v>
      </c>
      <c r="N256" s="28"/>
      <c r="O256" s="28"/>
      <c r="P256" s="29">
        <f t="shared" si="228"/>
        <v>16.02</v>
      </c>
      <c r="Q256" s="138">
        <f t="shared" si="229"/>
        <v>15.264999999999999</v>
      </c>
      <c r="R256" s="28"/>
      <c r="S256" s="579">
        <f t="shared" si="226"/>
        <v>220.14</v>
      </c>
      <c r="T256" s="89"/>
      <c r="U256" s="139">
        <f t="shared" si="227"/>
        <v>200</v>
      </c>
      <c r="V256" s="34">
        <f t="shared" si="230"/>
        <v>15.264999999999999</v>
      </c>
      <c r="W256" s="34"/>
      <c r="X256" s="35">
        <f>SUM(I256+K256)</f>
        <v>21.060000000000002</v>
      </c>
      <c r="Y256" s="36"/>
      <c r="Z256" s="37"/>
      <c r="AA256" s="1"/>
      <c r="AB256" s="1"/>
      <c r="AC256" s="1"/>
      <c r="AD256" s="1"/>
      <c r="AE256" s="1"/>
      <c r="AF256" s="1"/>
      <c r="AG256" s="622"/>
      <c r="AH256" s="1"/>
    </row>
    <row r="257" spans="1:34">
      <c r="A257" s="45">
        <v>194</v>
      </c>
      <c r="B257" s="54" t="s">
        <v>240</v>
      </c>
      <c r="C257" s="55"/>
      <c r="D257" s="55"/>
      <c r="E257" s="55"/>
      <c r="F257" s="64"/>
      <c r="G257" s="23">
        <v>9.65</v>
      </c>
      <c r="H257" s="581"/>
      <c r="I257" s="23">
        <v>10.130000000000001</v>
      </c>
      <c r="J257" s="537">
        <v>200</v>
      </c>
      <c r="K257" s="537">
        <v>0.92</v>
      </c>
      <c r="L257" s="61">
        <f t="shared" si="224"/>
        <v>209.65</v>
      </c>
      <c r="M257" s="97">
        <f t="shared" si="225"/>
        <v>200</v>
      </c>
      <c r="N257" s="28"/>
      <c r="O257" s="28"/>
      <c r="P257" s="29">
        <f t="shared" si="228"/>
        <v>10.57</v>
      </c>
      <c r="Q257" s="138">
        <f t="shared" si="229"/>
        <v>10.0875</v>
      </c>
      <c r="R257" s="28"/>
      <c r="S257" s="579">
        <f t="shared" si="226"/>
        <v>210.13</v>
      </c>
      <c r="T257" s="89"/>
      <c r="U257" s="139">
        <f t="shared" si="227"/>
        <v>200</v>
      </c>
      <c r="V257" s="34">
        <f t="shared" si="230"/>
        <v>10.0875</v>
      </c>
      <c r="W257" s="34"/>
      <c r="X257" s="35">
        <f t="shared" si="231"/>
        <v>11.05</v>
      </c>
      <c r="Y257" s="36">
        <f t="shared" si="232"/>
        <v>10.5435</v>
      </c>
      <c r="Z257" s="37">
        <f t="shared" si="233"/>
        <v>10.5435</v>
      </c>
      <c r="AA257" s="1"/>
      <c r="AB257" s="1"/>
      <c r="AC257" s="1"/>
      <c r="AD257" s="1"/>
      <c r="AE257" s="1"/>
      <c r="AF257" s="1"/>
      <c r="AG257" s="1"/>
      <c r="AH257" s="1"/>
    </row>
    <row r="258" spans="1:34" ht="15.75">
      <c r="A258" s="57"/>
      <c r="B258" s="785" t="s">
        <v>241</v>
      </c>
      <c r="C258" s="785"/>
      <c r="D258" s="785"/>
      <c r="E258" s="785"/>
      <c r="F258" s="785"/>
      <c r="G258" s="785"/>
      <c r="H258" s="785"/>
      <c r="I258" s="785"/>
      <c r="J258" s="785"/>
      <c r="K258" s="785"/>
      <c r="L258" s="785"/>
      <c r="M258" s="785"/>
      <c r="N258" s="785"/>
      <c r="O258" s="785"/>
      <c r="P258" s="785"/>
      <c r="Q258" s="785"/>
      <c r="R258" s="785"/>
      <c r="S258" s="785"/>
      <c r="T258" s="785"/>
      <c r="U258" s="785"/>
      <c r="V258" s="785"/>
      <c r="W258" s="785"/>
      <c r="X258" s="785"/>
      <c r="Y258" s="786"/>
      <c r="Z258" s="20"/>
      <c r="AA258" s="1"/>
      <c r="AB258" s="1"/>
      <c r="AC258" s="1"/>
      <c r="AD258" s="1"/>
      <c r="AE258" s="1"/>
      <c r="AF258" s="1"/>
      <c r="AG258" s="1"/>
      <c r="AH258" s="1"/>
    </row>
    <row r="259" spans="1:34">
      <c r="A259" s="62">
        <v>195</v>
      </c>
      <c r="B259" s="84" t="s">
        <v>242</v>
      </c>
      <c r="C259" s="84"/>
      <c r="D259" s="84"/>
      <c r="E259" s="55"/>
      <c r="F259" s="84"/>
      <c r="G259" s="23">
        <v>14.96</v>
      </c>
      <c r="H259" s="581"/>
      <c r="I259" s="23">
        <v>19.18</v>
      </c>
      <c r="J259" s="80">
        <v>100</v>
      </c>
      <c r="K259" s="537">
        <v>0.92</v>
      </c>
      <c r="L259" s="88">
        <f t="shared" ref="L259:L266" si="234">G259+J259</f>
        <v>114.96000000000001</v>
      </c>
      <c r="M259" s="97">
        <f t="shared" ref="M259:M266" si="235">ROUND(G259-G259*5%+J259,-2)</f>
        <v>100</v>
      </c>
      <c r="N259" s="89"/>
      <c r="O259" s="89"/>
      <c r="P259" s="29">
        <f>SUM(G259+K259)</f>
        <v>15.88</v>
      </c>
      <c r="Q259" s="138">
        <f t="shared" si="229"/>
        <v>15.132000000000001</v>
      </c>
      <c r="R259" s="89"/>
      <c r="S259" s="60">
        <f t="shared" ref="S259:S266" si="236">SUM(I259+J259)</f>
        <v>119.18</v>
      </c>
      <c r="T259" s="89"/>
      <c r="U259" s="139">
        <f t="shared" ref="U259:U266" si="237">ROUND(I259-I259*5%+J259,-2)</f>
        <v>100</v>
      </c>
      <c r="V259" s="34">
        <f>SUM(G259-G259*5%+K259)</f>
        <v>15.132000000000001</v>
      </c>
      <c r="W259" s="34"/>
      <c r="X259" s="35">
        <f t="shared" si="231"/>
        <v>20.100000000000001</v>
      </c>
      <c r="Y259" s="36">
        <f t="shared" si="232"/>
        <v>19.141000000000002</v>
      </c>
      <c r="Z259" s="37">
        <f>SUM(I259-I259*5%+K259)</f>
        <v>19.141000000000002</v>
      </c>
      <c r="AA259" s="1"/>
      <c r="AB259" s="1"/>
      <c r="AC259" s="1"/>
      <c r="AD259" s="1"/>
      <c r="AE259" s="1"/>
      <c r="AF259" s="1"/>
      <c r="AG259" s="1"/>
      <c r="AH259" s="1"/>
    </row>
    <row r="260" spans="1:34">
      <c r="A260" s="45">
        <v>196</v>
      </c>
      <c r="B260" s="55" t="s">
        <v>243</v>
      </c>
      <c r="C260" s="55"/>
      <c r="D260" s="55"/>
      <c r="E260" s="84"/>
      <c r="F260" s="55"/>
      <c r="G260" s="23">
        <v>9.56</v>
      </c>
      <c r="H260" s="582"/>
      <c r="I260" s="23">
        <v>9.65</v>
      </c>
      <c r="J260" s="39">
        <v>100</v>
      </c>
      <c r="K260" s="537">
        <v>0.92</v>
      </c>
      <c r="L260" s="88">
        <f t="shared" si="234"/>
        <v>109.56</v>
      </c>
      <c r="M260" s="97">
        <f t="shared" si="235"/>
        <v>100</v>
      </c>
      <c r="N260" s="89"/>
      <c r="O260" s="89"/>
      <c r="P260" s="29">
        <f>SUM(G260+K260)</f>
        <v>10.48</v>
      </c>
      <c r="Q260" s="138">
        <f t="shared" si="229"/>
        <v>10.002000000000001</v>
      </c>
      <c r="R260" s="89"/>
      <c r="S260" s="60">
        <f t="shared" si="236"/>
        <v>109.65</v>
      </c>
      <c r="T260" s="89"/>
      <c r="U260" s="139">
        <f t="shared" si="237"/>
        <v>100</v>
      </c>
      <c r="V260" s="34">
        <f t="shared" ref="V260:V266" si="238">SUM(G260-G260*5%+K260)</f>
        <v>10.002000000000001</v>
      </c>
      <c r="W260" s="34"/>
      <c r="X260" s="35">
        <f t="shared" si="231"/>
        <v>10.57</v>
      </c>
      <c r="Y260" s="36">
        <f t="shared" si="232"/>
        <v>10.0875</v>
      </c>
      <c r="Z260" s="37">
        <f t="shared" ref="Z260:Z266" si="239">SUM(I260-I260*5%+K260)</f>
        <v>10.0875</v>
      </c>
      <c r="AA260" s="1"/>
      <c r="AB260" s="1"/>
      <c r="AC260" s="1"/>
      <c r="AD260" s="1"/>
      <c r="AE260" s="1"/>
      <c r="AF260" s="1"/>
      <c r="AG260" s="1"/>
      <c r="AH260" s="1"/>
    </row>
    <row r="261" spans="1:34">
      <c r="A261" s="45">
        <v>197</v>
      </c>
      <c r="B261" s="55" t="s">
        <v>244</v>
      </c>
      <c r="C261" s="55"/>
      <c r="D261" s="55"/>
      <c r="E261" s="55"/>
      <c r="F261" s="51"/>
      <c r="G261" s="23">
        <v>11.94</v>
      </c>
      <c r="H261" s="56"/>
      <c r="I261" s="23">
        <v>16.52</v>
      </c>
      <c r="J261" s="60">
        <v>14800</v>
      </c>
      <c r="K261" s="537">
        <v>3.02</v>
      </c>
      <c r="L261" s="88">
        <f t="shared" si="234"/>
        <v>14811.94</v>
      </c>
      <c r="M261" s="97">
        <f t="shared" si="235"/>
        <v>14800</v>
      </c>
      <c r="N261" s="89"/>
      <c r="O261" s="89"/>
      <c r="P261" s="29">
        <f>SUM(G261+K261)</f>
        <v>14.959999999999999</v>
      </c>
      <c r="Q261" s="138">
        <f t="shared" si="229"/>
        <v>14.363</v>
      </c>
      <c r="R261" s="89"/>
      <c r="S261" s="60">
        <f t="shared" si="236"/>
        <v>14816.52</v>
      </c>
      <c r="T261" s="89"/>
      <c r="U261" s="139">
        <f t="shared" si="237"/>
        <v>14800</v>
      </c>
      <c r="V261" s="34">
        <f t="shared" si="238"/>
        <v>14.363</v>
      </c>
      <c r="W261" s="34"/>
      <c r="X261" s="35">
        <f>SUM(I261+K261)</f>
        <v>19.54</v>
      </c>
      <c r="Y261" s="36">
        <f t="shared" si="232"/>
        <v>18.713999999999999</v>
      </c>
      <c r="Z261" s="37">
        <f t="shared" si="239"/>
        <v>18.713999999999999</v>
      </c>
      <c r="AA261" s="1"/>
      <c r="AB261" s="1"/>
      <c r="AC261" s="1"/>
      <c r="AD261" s="1"/>
      <c r="AE261" s="1"/>
      <c r="AF261" s="1"/>
      <c r="AG261" s="1"/>
      <c r="AH261" s="1"/>
    </row>
    <row r="262" spans="1:34">
      <c r="A262" s="62">
        <v>198</v>
      </c>
      <c r="B262" s="539" t="s">
        <v>245</v>
      </c>
      <c r="C262" s="84"/>
      <c r="D262" s="71"/>
      <c r="E262" s="55"/>
      <c r="F262" s="71"/>
      <c r="G262" s="23">
        <v>5.89</v>
      </c>
      <c r="H262" s="56"/>
      <c r="I262" s="23">
        <v>9.69</v>
      </c>
      <c r="J262" s="60">
        <v>14800</v>
      </c>
      <c r="K262" s="148">
        <v>1.8</v>
      </c>
      <c r="L262" s="88">
        <f t="shared" si="234"/>
        <v>14805.89</v>
      </c>
      <c r="M262" s="97">
        <f t="shared" si="235"/>
        <v>14800</v>
      </c>
      <c r="N262" s="89"/>
      <c r="O262" s="89"/>
      <c r="P262" s="29">
        <f t="shared" si="228"/>
        <v>7.6899999999999995</v>
      </c>
      <c r="Q262" s="138">
        <f t="shared" si="229"/>
        <v>7.3954999999999993</v>
      </c>
      <c r="R262" s="89"/>
      <c r="S262" s="60">
        <f t="shared" si="236"/>
        <v>14809.69</v>
      </c>
      <c r="T262" s="89"/>
      <c r="U262" s="139">
        <f t="shared" si="237"/>
        <v>14800</v>
      </c>
      <c r="V262" s="34">
        <f t="shared" si="238"/>
        <v>7.3954999999999993</v>
      </c>
      <c r="W262" s="34"/>
      <c r="X262" s="35">
        <f t="shared" si="231"/>
        <v>11.49</v>
      </c>
      <c r="Y262" s="36">
        <f t="shared" si="232"/>
        <v>11.0055</v>
      </c>
      <c r="Z262" s="37">
        <f t="shared" si="239"/>
        <v>11.0055</v>
      </c>
      <c r="AA262" s="1"/>
      <c r="AB262" s="1"/>
      <c r="AC262" s="1"/>
      <c r="AD262" s="1"/>
      <c r="AE262" s="1"/>
      <c r="AF262" s="1"/>
      <c r="AG262" s="1"/>
      <c r="AH262" s="1"/>
    </row>
    <row r="263" spans="1:34">
      <c r="A263" s="45">
        <v>199</v>
      </c>
      <c r="B263" s="54" t="s">
        <v>246</v>
      </c>
      <c r="C263" s="71"/>
      <c r="D263" s="55"/>
      <c r="E263" s="71"/>
      <c r="F263" s="64"/>
      <c r="G263" s="23">
        <v>5.89</v>
      </c>
      <c r="H263" s="56"/>
      <c r="I263" s="23">
        <v>9.69</v>
      </c>
      <c r="J263" s="60">
        <v>14800</v>
      </c>
      <c r="K263" s="148">
        <v>1.8</v>
      </c>
      <c r="L263" s="88">
        <f t="shared" si="234"/>
        <v>14805.89</v>
      </c>
      <c r="M263" s="97">
        <f t="shared" si="235"/>
        <v>14800</v>
      </c>
      <c r="N263" s="89"/>
      <c r="O263" s="89"/>
      <c r="P263" s="29">
        <f t="shared" si="228"/>
        <v>7.6899999999999995</v>
      </c>
      <c r="Q263" s="138">
        <f t="shared" si="229"/>
        <v>7.3954999999999993</v>
      </c>
      <c r="R263" s="89"/>
      <c r="S263" s="60">
        <f t="shared" si="236"/>
        <v>14809.69</v>
      </c>
      <c r="T263" s="89"/>
      <c r="U263" s="139">
        <f t="shared" si="237"/>
        <v>14800</v>
      </c>
      <c r="V263" s="34">
        <f t="shared" si="238"/>
        <v>7.3954999999999993</v>
      </c>
      <c r="W263" s="34"/>
      <c r="X263" s="35">
        <f t="shared" si="231"/>
        <v>11.49</v>
      </c>
      <c r="Y263" s="36">
        <f t="shared" si="232"/>
        <v>11.0055</v>
      </c>
      <c r="Z263" s="37">
        <f t="shared" si="239"/>
        <v>11.0055</v>
      </c>
      <c r="AA263" s="1"/>
      <c r="AB263" s="1"/>
      <c r="AC263" s="1"/>
      <c r="AD263" s="1"/>
      <c r="AE263" s="1"/>
      <c r="AF263" s="1"/>
      <c r="AG263" s="1"/>
      <c r="AH263" s="1"/>
    </row>
    <row r="264" spans="1:34">
      <c r="A264" s="53">
        <v>200</v>
      </c>
      <c r="B264" s="772" t="s">
        <v>247</v>
      </c>
      <c r="C264" s="773"/>
      <c r="D264" s="773"/>
      <c r="E264" s="773"/>
      <c r="F264" s="774"/>
      <c r="G264" s="23">
        <v>4.67</v>
      </c>
      <c r="H264" s="534"/>
      <c r="I264" s="23">
        <v>4.67</v>
      </c>
      <c r="J264" s="535">
        <v>9900</v>
      </c>
      <c r="K264" s="148">
        <v>1.1000000000000001</v>
      </c>
      <c r="L264" s="88">
        <f t="shared" si="234"/>
        <v>9904.67</v>
      </c>
      <c r="M264" s="97">
        <f t="shared" si="235"/>
        <v>9900</v>
      </c>
      <c r="N264" s="89"/>
      <c r="O264" s="89"/>
      <c r="P264" s="29">
        <f>SUM(G264+K264)</f>
        <v>5.77</v>
      </c>
      <c r="Q264" s="138">
        <f t="shared" si="229"/>
        <v>5.5365000000000002</v>
      </c>
      <c r="R264" s="89"/>
      <c r="S264" s="60">
        <f t="shared" si="236"/>
        <v>9904.67</v>
      </c>
      <c r="T264" s="89"/>
      <c r="U264" s="139">
        <f t="shared" si="237"/>
        <v>9900</v>
      </c>
      <c r="V264" s="34">
        <f t="shared" si="238"/>
        <v>5.5365000000000002</v>
      </c>
      <c r="W264" s="34"/>
      <c r="X264" s="35">
        <f t="shared" si="231"/>
        <v>5.77</v>
      </c>
      <c r="Y264" s="36">
        <f t="shared" si="232"/>
        <v>5.5365000000000002</v>
      </c>
      <c r="Z264" s="37">
        <f t="shared" si="239"/>
        <v>5.5365000000000002</v>
      </c>
      <c r="AA264" s="1"/>
      <c r="AB264" s="1"/>
      <c r="AC264" s="1"/>
      <c r="AD264" s="1"/>
      <c r="AE264" s="1"/>
      <c r="AF264" s="1"/>
      <c r="AG264" s="1"/>
      <c r="AH264" s="1"/>
    </row>
    <row r="265" spans="1:34">
      <c r="A265" s="45">
        <v>201</v>
      </c>
      <c r="B265" s="54" t="s">
        <v>248</v>
      </c>
      <c r="C265" s="55"/>
      <c r="D265" s="55"/>
      <c r="E265" s="55"/>
      <c r="F265" s="64"/>
      <c r="G265" s="23">
        <v>10.44</v>
      </c>
      <c r="H265" s="56"/>
      <c r="I265" s="23">
        <v>24.78</v>
      </c>
      <c r="J265" s="60">
        <v>12600</v>
      </c>
      <c r="K265" s="537">
        <v>2.57</v>
      </c>
      <c r="L265" s="88">
        <f t="shared" si="234"/>
        <v>12610.44</v>
      </c>
      <c r="M265" s="97">
        <f t="shared" si="235"/>
        <v>12600</v>
      </c>
      <c r="N265" s="89"/>
      <c r="O265" s="89"/>
      <c r="P265" s="29">
        <f t="shared" si="228"/>
        <v>13.01</v>
      </c>
      <c r="Q265" s="138">
        <f t="shared" si="229"/>
        <v>12.488</v>
      </c>
      <c r="R265" s="89"/>
      <c r="S265" s="60">
        <f t="shared" si="236"/>
        <v>12624.78</v>
      </c>
      <c r="T265" s="89"/>
      <c r="U265" s="139">
        <f t="shared" si="237"/>
        <v>12600</v>
      </c>
      <c r="V265" s="34">
        <f t="shared" si="238"/>
        <v>12.488</v>
      </c>
      <c r="W265" s="34"/>
      <c r="X265" s="35">
        <f t="shared" si="231"/>
        <v>27.35</v>
      </c>
      <c r="Y265" s="36">
        <f t="shared" si="232"/>
        <v>26.111000000000001</v>
      </c>
      <c r="Z265" s="37">
        <f t="shared" si="239"/>
        <v>26.111000000000001</v>
      </c>
      <c r="AA265" s="1"/>
      <c r="AB265" s="1"/>
      <c r="AC265" s="1"/>
      <c r="AD265" s="1"/>
      <c r="AE265" s="1"/>
      <c r="AF265" s="1"/>
      <c r="AG265" s="1"/>
      <c r="AH265" s="1"/>
    </row>
    <row r="266" spans="1:34">
      <c r="A266" s="45">
        <v>202</v>
      </c>
      <c r="B266" s="54" t="s">
        <v>249</v>
      </c>
      <c r="C266" s="93"/>
      <c r="D266" s="93"/>
      <c r="E266" s="93"/>
      <c r="F266" s="93"/>
      <c r="G266" s="23">
        <v>11.13</v>
      </c>
      <c r="H266" s="82"/>
      <c r="I266" s="23">
        <v>20.23</v>
      </c>
      <c r="J266" s="60">
        <v>4600</v>
      </c>
      <c r="K266" s="148">
        <v>1.1100000000000001</v>
      </c>
      <c r="L266" s="88">
        <f t="shared" si="234"/>
        <v>4611.13</v>
      </c>
      <c r="M266" s="97">
        <f t="shared" si="235"/>
        <v>4600</v>
      </c>
      <c r="N266" s="89"/>
      <c r="O266" s="89"/>
      <c r="P266" s="29">
        <f t="shared" si="228"/>
        <v>12.24</v>
      </c>
      <c r="Q266" s="138">
        <f t="shared" si="229"/>
        <v>11.6835</v>
      </c>
      <c r="R266" s="89"/>
      <c r="S266" s="60">
        <f t="shared" si="236"/>
        <v>4620.2299999999996</v>
      </c>
      <c r="T266" s="89"/>
      <c r="U266" s="139">
        <f t="shared" si="237"/>
        <v>4600</v>
      </c>
      <c r="V266" s="34">
        <f t="shared" si="238"/>
        <v>11.6835</v>
      </c>
      <c r="W266" s="34"/>
      <c r="X266" s="35">
        <f t="shared" si="231"/>
        <v>21.34</v>
      </c>
      <c r="Y266" s="36">
        <f t="shared" si="232"/>
        <v>20.328499999999998</v>
      </c>
      <c r="Z266" s="37">
        <f t="shared" si="239"/>
        <v>20.328499999999998</v>
      </c>
      <c r="AA266" s="1"/>
      <c r="AB266" s="1"/>
      <c r="AC266" s="1"/>
      <c r="AD266" s="1"/>
      <c r="AE266" s="1"/>
      <c r="AF266" s="1"/>
      <c r="AG266" s="1"/>
      <c r="AH266" s="1"/>
    </row>
    <row r="267" spans="1:34">
      <c r="A267" s="45">
        <v>203</v>
      </c>
      <c r="B267" s="54" t="s">
        <v>250</v>
      </c>
      <c r="C267" s="93"/>
      <c r="D267" s="93"/>
      <c r="E267" s="93"/>
      <c r="F267" s="112"/>
      <c r="G267" s="25"/>
      <c r="H267" s="82"/>
      <c r="I267" s="25"/>
      <c r="J267" s="60"/>
      <c r="K267" s="537"/>
      <c r="L267" s="88">
        <v>25900</v>
      </c>
      <c r="M267" s="97">
        <v>25900</v>
      </c>
      <c r="N267" s="88"/>
      <c r="O267" s="88"/>
      <c r="P267" s="29">
        <v>8.49</v>
      </c>
      <c r="Q267" s="138"/>
      <c r="R267" s="88"/>
      <c r="S267" s="67">
        <v>25900</v>
      </c>
      <c r="T267" s="89"/>
      <c r="U267" s="139">
        <v>25900</v>
      </c>
      <c r="V267" s="139"/>
      <c r="W267" s="139"/>
      <c r="X267" s="35">
        <v>8.49</v>
      </c>
      <c r="Y267" s="36"/>
      <c r="Z267" s="20"/>
      <c r="AA267" s="1"/>
      <c r="AB267" s="1"/>
      <c r="AC267" s="1"/>
      <c r="AD267" s="1"/>
      <c r="AE267" s="1"/>
      <c r="AF267" s="1"/>
      <c r="AG267" s="1"/>
      <c r="AH267" s="1"/>
    </row>
    <row r="268" spans="1:34">
      <c r="A268" s="45">
        <v>204</v>
      </c>
      <c r="B268" s="54" t="s">
        <v>251</v>
      </c>
      <c r="C268" s="93"/>
      <c r="D268" s="93"/>
      <c r="E268" s="93"/>
      <c r="F268" s="93"/>
      <c r="G268" s="23">
        <v>11.13</v>
      </c>
      <c r="H268" s="82"/>
      <c r="I268" s="23">
        <v>20.23</v>
      </c>
      <c r="J268" s="60">
        <v>4600</v>
      </c>
      <c r="K268" s="148">
        <v>9.6</v>
      </c>
      <c r="L268" s="88">
        <f t="shared" ref="L268:L276" si="240">G268+J268</f>
        <v>4611.13</v>
      </c>
      <c r="M268" s="97">
        <f t="shared" ref="M268:M276" si="241">ROUND(G268-G268*5%+J268,-2)</f>
        <v>4600</v>
      </c>
      <c r="N268" s="89"/>
      <c r="O268" s="89"/>
      <c r="P268" s="29">
        <f>SUM(G268+K268)</f>
        <v>20.73</v>
      </c>
      <c r="Q268" s="138">
        <f t="shared" ref="Q268:Q276" si="242">SUM(G268-G268*5%+K268)</f>
        <v>20.173500000000001</v>
      </c>
      <c r="R268" s="89"/>
      <c r="S268" s="60">
        <f t="shared" ref="S268:S276" si="243">SUM(I268+J268)</f>
        <v>4620.2299999999996</v>
      </c>
      <c r="T268" s="89"/>
      <c r="U268" s="139">
        <f t="shared" ref="U268:U276" si="244">ROUND(I268-I268*5%+J268,-2)</f>
        <v>4600</v>
      </c>
      <c r="V268" s="34">
        <f t="shared" ref="V268:V276" si="245">SUM(G268-G268*5%+K268)</f>
        <v>20.173500000000001</v>
      </c>
      <c r="W268" s="34"/>
      <c r="X268" s="35">
        <f>SUM(I268+K268)</f>
        <v>29.83</v>
      </c>
      <c r="Y268" s="36">
        <f t="shared" ref="Y268:Y276" si="246">SUM(I268-I268*5%+K268)</f>
        <v>28.8185</v>
      </c>
      <c r="Z268" s="37">
        <f t="shared" ref="Z268:Z276" si="247">SUM(I268-I268*5%+K268)</f>
        <v>28.8185</v>
      </c>
      <c r="AA268" s="1"/>
      <c r="AB268" s="1"/>
      <c r="AC268" s="1"/>
      <c r="AD268" s="1"/>
      <c r="AE268" s="1"/>
      <c r="AF268" s="1"/>
      <c r="AG268" s="1"/>
      <c r="AH268" s="1"/>
    </row>
    <row r="269" spans="1:34">
      <c r="A269" s="45">
        <v>205</v>
      </c>
      <c r="B269" s="54" t="s">
        <v>252</v>
      </c>
      <c r="C269" s="93"/>
      <c r="D269" s="93"/>
      <c r="E269" s="93"/>
      <c r="F269" s="93"/>
      <c r="G269" s="23">
        <v>11.13</v>
      </c>
      <c r="H269" s="82"/>
      <c r="I269" s="23">
        <v>20.23</v>
      </c>
      <c r="J269" s="60">
        <v>4600</v>
      </c>
      <c r="K269" s="148">
        <v>18.09</v>
      </c>
      <c r="L269" s="88">
        <f t="shared" si="240"/>
        <v>4611.13</v>
      </c>
      <c r="M269" s="97">
        <f t="shared" si="241"/>
        <v>4600</v>
      </c>
      <c r="N269" s="89"/>
      <c r="O269" s="89"/>
      <c r="P269" s="29">
        <f t="shared" ref="P269:P276" si="248">SUM(G269+K269)</f>
        <v>29.22</v>
      </c>
      <c r="Q269" s="138">
        <f t="shared" si="242"/>
        <v>28.663499999999999</v>
      </c>
      <c r="R269" s="89"/>
      <c r="S269" s="60">
        <f t="shared" si="243"/>
        <v>4620.2299999999996</v>
      </c>
      <c r="T269" s="89"/>
      <c r="U269" s="139">
        <f t="shared" si="244"/>
        <v>4600</v>
      </c>
      <c r="V269" s="34">
        <f t="shared" si="245"/>
        <v>28.663499999999999</v>
      </c>
      <c r="W269" s="34"/>
      <c r="X269" s="35">
        <f t="shared" ref="X269:X276" si="249">SUM(I269+K269)</f>
        <v>38.32</v>
      </c>
      <c r="Y269" s="36">
        <f t="shared" si="246"/>
        <v>37.308499999999995</v>
      </c>
      <c r="Z269" s="37">
        <f t="shared" si="247"/>
        <v>37.308499999999995</v>
      </c>
      <c r="AA269" s="1"/>
      <c r="AB269" s="1"/>
      <c r="AC269" s="1"/>
      <c r="AD269" s="1"/>
      <c r="AE269" s="1"/>
      <c r="AF269" s="1"/>
      <c r="AG269" s="1"/>
      <c r="AH269" s="1"/>
    </row>
    <row r="270" spans="1:34">
      <c r="A270" s="45">
        <v>206</v>
      </c>
      <c r="B270" s="54" t="s">
        <v>253</v>
      </c>
      <c r="C270" s="93"/>
      <c r="D270" s="93"/>
      <c r="E270" s="93"/>
      <c r="F270" s="93"/>
      <c r="G270" s="23">
        <v>11.13</v>
      </c>
      <c r="H270" s="82"/>
      <c r="I270" s="23">
        <v>20.23</v>
      </c>
      <c r="J270" s="60">
        <v>4600</v>
      </c>
      <c r="K270" s="148">
        <v>26.58</v>
      </c>
      <c r="L270" s="88">
        <f t="shared" si="240"/>
        <v>4611.13</v>
      </c>
      <c r="M270" s="97">
        <f t="shared" si="241"/>
        <v>4600</v>
      </c>
      <c r="N270" s="89"/>
      <c r="O270" s="89"/>
      <c r="P270" s="29">
        <f t="shared" si="248"/>
        <v>37.71</v>
      </c>
      <c r="Q270" s="138">
        <f t="shared" si="242"/>
        <v>37.153500000000001</v>
      </c>
      <c r="R270" s="89"/>
      <c r="S270" s="60">
        <f t="shared" si="243"/>
        <v>4620.2299999999996</v>
      </c>
      <c r="T270" s="89"/>
      <c r="U270" s="139">
        <f t="shared" si="244"/>
        <v>4600</v>
      </c>
      <c r="V270" s="34">
        <f t="shared" si="245"/>
        <v>37.153500000000001</v>
      </c>
      <c r="W270" s="34"/>
      <c r="X270" s="35">
        <f t="shared" si="249"/>
        <v>46.81</v>
      </c>
      <c r="Y270" s="36">
        <f t="shared" si="246"/>
        <v>45.798499999999997</v>
      </c>
      <c r="Z270" s="37">
        <f t="shared" si="247"/>
        <v>45.798499999999997</v>
      </c>
      <c r="AA270" s="1"/>
      <c r="AB270" s="1"/>
      <c r="AC270" s="1"/>
      <c r="AD270" s="1"/>
      <c r="AE270" s="1"/>
      <c r="AF270" s="1"/>
      <c r="AG270" s="1"/>
      <c r="AH270" s="1"/>
    </row>
    <row r="271" spans="1:34">
      <c r="A271" s="45">
        <v>207</v>
      </c>
      <c r="B271" s="54" t="s">
        <v>254</v>
      </c>
      <c r="C271" s="93"/>
      <c r="D271" s="93"/>
      <c r="E271" s="93"/>
      <c r="F271" s="93"/>
      <c r="G271" s="23">
        <v>11.13</v>
      </c>
      <c r="H271" s="82"/>
      <c r="I271" s="23">
        <v>20.23</v>
      </c>
      <c r="J271" s="60">
        <v>4600</v>
      </c>
      <c r="K271" s="148">
        <v>35.07</v>
      </c>
      <c r="L271" s="88">
        <f t="shared" si="240"/>
        <v>4611.13</v>
      </c>
      <c r="M271" s="97">
        <f t="shared" si="241"/>
        <v>4600</v>
      </c>
      <c r="N271" s="89"/>
      <c r="O271" s="89"/>
      <c r="P271" s="29">
        <f t="shared" si="248"/>
        <v>46.2</v>
      </c>
      <c r="Q271" s="138">
        <f t="shared" si="242"/>
        <v>45.643500000000003</v>
      </c>
      <c r="R271" s="89"/>
      <c r="S271" s="60">
        <f t="shared" si="243"/>
        <v>4620.2299999999996</v>
      </c>
      <c r="T271" s="89"/>
      <c r="U271" s="139">
        <f t="shared" si="244"/>
        <v>4600</v>
      </c>
      <c r="V271" s="34">
        <f t="shared" si="245"/>
        <v>45.643500000000003</v>
      </c>
      <c r="W271" s="34"/>
      <c r="X271" s="35">
        <f t="shared" si="249"/>
        <v>55.3</v>
      </c>
      <c r="Y271" s="36">
        <f t="shared" si="246"/>
        <v>54.288499999999999</v>
      </c>
      <c r="Z271" s="37">
        <f t="shared" si="247"/>
        <v>54.288499999999999</v>
      </c>
      <c r="AA271" s="1"/>
      <c r="AB271" s="1"/>
      <c r="AC271" s="1"/>
      <c r="AD271" s="1"/>
      <c r="AE271" s="1"/>
      <c r="AF271" s="1"/>
      <c r="AG271" s="1"/>
      <c r="AH271" s="1"/>
    </row>
    <row r="272" spans="1:34">
      <c r="A272" s="45">
        <v>208</v>
      </c>
      <c r="B272" s="54" t="s">
        <v>255</v>
      </c>
      <c r="C272" s="93"/>
      <c r="D272" s="93"/>
      <c r="E272" s="93"/>
      <c r="F272" s="93"/>
      <c r="G272" s="23">
        <v>11.13</v>
      </c>
      <c r="H272" s="82"/>
      <c r="I272" s="23">
        <v>20.23</v>
      </c>
      <c r="J272" s="60">
        <v>4600</v>
      </c>
      <c r="K272" s="148">
        <v>43.56</v>
      </c>
      <c r="L272" s="88">
        <f t="shared" si="240"/>
        <v>4611.13</v>
      </c>
      <c r="M272" s="97">
        <f t="shared" si="241"/>
        <v>4600</v>
      </c>
      <c r="N272" s="89"/>
      <c r="O272" s="89"/>
      <c r="P272" s="29">
        <f t="shared" si="248"/>
        <v>54.690000000000005</v>
      </c>
      <c r="Q272" s="138">
        <f t="shared" si="242"/>
        <v>54.133500000000005</v>
      </c>
      <c r="R272" s="89"/>
      <c r="S272" s="60">
        <f t="shared" si="243"/>
        <v>4620.2299999999996</v>
      </c>
      <c r="T272" s="89"/>
      <c r="U272" s="139">
        <f t="shared" si="244"/>
        <v>4600</v>
      </c>
      <c r="V272" s="34">
        <f t="shared" si="245"/>
        <v>54.133500000000005</v>
      </c>
      <c r="W272" s="34"/>
      <c r="X272" s="35">
        <f t="shared" si="249"/>
        <v>63.790000000000006</v>
      </c>
      <c r="Y272" s="36">
        <f t="shared" si="246"/>
        <v>62.778500000000001</v>
      </c>
      <c r="Z272" s="37">
        <f t="shared" si="247"/>
        <v>62.778500000000001</v>
      </c>
      <c r="AA272" s="1"/>
      <c r="AB272" s="1"/>
      <c r="AC272" s="1"/>
      <c r="AD272" s="1"/>
      <c r="AE272" s="1"/>
      <c r="AF272" s="1"/>
      <c r="AG272" s="1"/>
      <c r="AH272" s="1"/>
    </row>
    <row r="273" spans="1:34">
      <c r="A273" s="45">
        <v>209</v>
      </c>
      <c r="B273" s="54" t="s">
        <v>256</v>
      </c>
      <c r="C273" s="93"/>
      <c r="D273" s="93"/>
      <c r="E273" s="93"/>
      <c r="F273" s="93"/>
      <c r="G273" s="23">
        <v>11.13</v>
      </c>
      <c r="H273" s="82"/>
      <c r="I273" s="23">
        <v>20.23</v>
      </c>
      <c r="J273" s="60">
        <v>4600</v>
      </c>
      <c r="K273" s="148">
        <v>52.05</v>
      </c>
      <c r="L273" s="88">
        <f t="shared" si="240"/>
        <v>4611.13</v>
      </c>
      <c r="M273" s="97">
        <f t="shared" si="241"/>
        <v>4600</v>
      </c>
      <c r="N273" s="89"/>
      <c r="O273" s="89"/>
      <c r="P273" s="29">
        <f t="shared" si="248"/>
        <v>63.18</v>
      </c>
      <c r="Q273" s="138">
        <f t="shared" si="242"/>
        <v>62.6235</v>
      </c>
      <c r="R273" s="89"/>
      <c r="S273" s="60">
        <f t="shared" si="243"/>
        <v>4620.2299999999996</v>
      </c>
      <c r="T273" s="89"/>
      <c r="U273" s="139">
        <f t="shared" si="244"/>
        <v>4600</v>
      </c>
      <c r="V273" s="34">
        <f t="shared" si="245"/>
        <v>62.6235</v>
      </c>
      <c r="W273" s="34"/>
      <c r="X273" s="35">
        <f t="shared" si="249"/>
        <v>72.28</v>
      </c>
      <c r="Y273" s="36">
        <f t="shared" si="246"/>
        <v>71.268499999999989</v>
      </c>
      <c r="Z273" s="37">
        <f t="shared" si="247"/>
        <v>71.268499999999989</v>
      </c>
      <c r="AA273" s="1"/>
      <c r="AB273" s="1"/>
      <c r="AC273" s="1"/>
      <c r="AD273" s="1"/>
      <c r="AE273" s="1"/>
      <c r="AF273" s="1"/>
      <c r="AG273" s="1"/>
      <c r="AH273" s="1"/>
    </row>
    <row r="274" spans="1:34">
      <c r="A274" s="45">
        <v>210</v>
      </c>
      <c r="B274" s="54" t="s">
        <v>257</v>
      </c>
      <c r="C274" s="93"/>
      <c r="D274" s="93"/>
      <c r="E274" s="93"/>
      <c r="F274" s="93"/>
      <c r="G274" s="23">
        <v>11.13</v>
      </c>
      <c r="H274" s="82"/>
      <c r="I274" s="23">
        <v>20.23</v>
      </c>
      <c r="J274" s="60">
        <v>4600</v>
      </c>
      <c r="K274" s="148">
        <v>60.54</v>
      </c>
      <c r="L274" s="88">
        <f t="shared" ref="L274" si="250">G274+J274</f>
        <v>4611.13</v>
      </c>
      <c r="M274" s="97">
        <f t="shared" ref="M274" si="251">ROUND(G274-G274*5%+J274,-2)</f>
        <v>4600</v>
      </c>
      <c r="N274" s="89"/>
      <c r="O274" s="89"/>
      <c r="P274" s="29">
        <f t="shared" ref="P274" si="252">SUM(G274+K274)</f>
        <v>71.67</v>
      </c>
      <c r="Q274" s="138">
        <f t="shared" ref="Q274" si="253">SUM(G274-G274*5%+K274)</f>
        <v>71.113500000000002</v>
      </c>
      <c r="R274" s="89"/>
      <c r="S274" s="60">
        <f t="shared" ref="S274" si="254">SUM(I274+J274)</f>
        <v>4620.2299999999996</v>
      </c>
      <c r="T274" s="89"/>
      <c r="U274" s="139">
        <f t="shared" ref="U274" si="255">ROUND(I274-I274*5%+J274,-2)</f>
        <v>4600</v>
      </c>
      <c r="V274" s="34">
        <f t="shared" ref="V274" si="256">SUM(G274-G274*5%+K274)</f>
        <v>71.113500000000002</v>
      </c>
      <c r="W274" s="34"/>
      <c r="X274" s="35">
        <f t="shared" ref="X274" si="257">SUM(I274+K274)</f>
        <v>80.77</v>
      </c>
      <c r="Y274" s="36"/>
      <c r="Z274" s="37"/>
      <c r="AA274" s="1"/>
      <c r="AB274" s="1"/>
      <c r="AC274" s="1"/>
      <c r="AD274" s="1"/>
      <c r="AE274" s="1"/>
      <c r="AF274" s="1"/>
      <c r="AG274" s="1"/>
      <c r="AH274" s="1"/>
    </row>
    <row r="275" spans="1:34">
      <c r="A275" s="45">
        <v>211</v>
      </c>
      <c r="B275" s="54" t="s">
        <v>388</v>
      </c>
      <c r="C275" s="93"/>
      <c r="D275" s="93"/>
      <c r="E275" s="93"/>
      <c r="F275" s="93"/>
      <c r="G275" s="23">
        <v>11.13</v>
      </c>
      <c r="H275" s="82"/>
      <c r="I275" s="23">
        <v>20.23</v>
      </c>
      <c r="J275" s="60">
        <v>4600</v>
      </c>
      <c r="K275" s="148">
        <v>69.03</v>
      </c>
      <c r="L275" s="88">
        <f t="shared" ref="L275" si="258">G275+J275</f>
        <v>4611.13</v>
      </c>
      <c r="M275" s="97">
        <f t="shared" ref="M275" si="259">ROUND(G275-G275*5%+J275,-2)</f>
        <v>4600</v>
      </c>
      <c r="N275" s="89"/>
      <c r="O275" s="89"/>
      <c r="P275" s="29">
        <f t="shared" ref="P275" si="260">SUM(G275+K275)</f>
        <v>80.16</v>
      </c>
      <c r="Q275" s="138">
        <f t="shared" ref="Q275" si="261">SUM(G275-G275*5%+K275)</f>
        <v>79.603499999999997</v>
      </c>
      <c r="R275" s="89"/>
      <c r="S275" s="60">
        <f t="shared" ref="S275" si="262">SUM(I275+J275)</f>
        <v>4620.2299999999996</v>
      </c>
      <c r="T275" s="89"/>
      <c r="U275" s="139">
        <f t="shared" ref="U275" si="263">ROUND(I275-I275*5%+J275,-2)</f>
        <v>4600</v>
      </c>
      <c r="V275" s="34">
        <f t="shared" ref="V275" si="264">SUM(G275-G275*5%+K275)</f>
        <v>79.603499999999997</v>
      </c>
      <c r="W275" s="34"/>
      <c r="X275" s="35">
        <f t="shared" ref="X275" si="265">SUM(I275+K275)</f>
        <v>89.26</v>
      </c>
      <c r="Y275" s="36"/>
      <c r="Z275" s="37"/>
      <c r="AA275" s="1"/>
      <c r="AB275" s="1"/>
      <c r="AC275" s="1"/>
      <c r="AD275" s="1"/>
      <c r="AE275" s="1"/>
      <c r="AF275" s="1"/>
      <c r="AG275" s="1"/>
      <c r="AH275" s="1"/>
    </row>
    <row r="276" spans="1:34">
      <c r="A276" s="45">
        <v>212</v>
      </c>
      <c r="B276" s="54" t="s">
        <v>386</v>
      </c>
      <c r="C276" s="93"/>
      <c r="D276" s="93"/>
      <c r="E276" s="93"/>
      <c r="F276" s="93"/>
      <c r="G276" s="23">
        <v>11.13</v>
      </c>
      <c r="H276" s="82"/>
      <c r="I276" s="23">
        <v>20.23</v>
      </c>
      <c r="J276" s="60">
        <v>4600</v>
      </c>
      <c r="K276" s="148">
        <v>86.01</v>
      </c>
      <c r="L276" s="88">
        <f t="shared" si="240"/>
        <v>4611.13</v>
      </c>
      <c r="M276" s="97">
        <f t="shared" si="241"/>
        <v>4600</v>
      </c>
      <c r="N276" s="89"/>
      <c r="O276" s="89"/>
      <c r="P276" s="29">
        <f t="shared" si="248"/>
        <v>97.14</v>
      </c>
      <c r="Q276" s="138">
        <f t="shared" si="242"/>
        <v>96.583500000000001</v>
      </c>
      <c r="R276" s="89"/>
      <c r="S276" s="60">
        <f t="shared" si="243"/>
        <v>4620.2299999999996</v>
      </c>
      <c r="T276" s="89"/>
      <c r="U276" s="139">
        <f t="shared" si="244"/>
        <v>4600</v>
      </c>
      <c r="V276" s="34">
        <f t="shared" si="245"/>
        <v>96.583500000000001</v>
      </c>
      <c r="W276" s="34"/>
      <c r="X276" s="35">
        <f t="shared" si="249"/>
        <v>106.24000000000001</v>
      </c>
      <c r="Y276" s="36">
        <f t="shared" si="246"/>
        <v>105.2285</v>
      </c>
      <c r="Z276" s="37">
        <f t="shared" si="247"/>
        <v>105.2285</v>
      </c>
      <c r="AA276" s="1"/>
      <c r="AB276" s="1"/>
      <c r="AC276" s="1"/>
      <c r="AD276" s="1"/>
      <c r="AE276" s="1"/>
      <c r="AF276" s="1"/>
      <c r="AG276" s="1"/>
      <c r="AH276" s="1"/>
    </row>
    <row r="277" spans="1:34">
      <c r="A277" s="682"/>
      <c r="B277" s="43"/>
      <c r="C277" s="43"/>
      <c r="D277" s="43"/>
      <c r="E277" s="149"/>
      <c r="F277" s="149"/>
      <c r="G277" s="4" t="s">
        <v>6</v>
      </c>
      <c r="H277" s="5"/>
      <c r="I277" s="6" t="s">
        <v>6</v>
      </c>
      <c r="J277" s="776" t="s">
        <v>7</v>
      </c>
      <c r="K277" s="777"/>
      <c r="L277" s="778" t="s">
        <v>8</v>
      </c>
      <c r="M277" s="779"/>
      <c r="N277" s="669"/>
      <c r="O277" s="669"/>
      <c r="P277" s="778" t="s">
        <v>10</v>
      </c>
      <c r="Q277" s="780"/>
      <c r="R277" s="780"/>
      <c r="S277" s="780"/>
      <c r="T277" s="780"/>
      <c r="U277" s="780"/>
      <c r="V277" s="779"/>
      <c r="W277" s="670"/>
      <c r="X277" s="781" t="s">
        <v>10</v>
      </c>
      <c r="Y277" s="782"/>
      <c r="Z277" s="782"/>
      <c r="AA277" s="1"/>
      <c r="AB277" s="1"/>
      <c r="AC277" s="1"/>
      <c r="AD277" s="1"/>
      <c r="AE277" s="1"/>
      <c r="AF277" s="1"/>
      <c r="AG277" s="1"/>
      <c r="AH277" s="1"/>
    </row>
    <row r="278" spans="1:34">
      <c r="A278" s="57"/>
      <c r="B278" s="150" t="s">
        <v>258</v>
      </c>
      <c r="C278" s="150"/>
      <c r="D278" s="150"/>
      <c r="E278" s="151"/>
      <c r="F278" s="151"/>
      <c r="G278" s="12" t="s">
        <v>11</v>
      </c>
      <c r="H278" s="13"/>
      <c r="I278" s="12" t="s">
        <v>12</v>
      </c>
      <c r="J278" s="14" t="s">
        <v>13</v>
      </c>
      <c r="K278" s="15" t="s">
        <v>14</v>
      </c>
      <c r="L278" s="16" t="s">
        <v>15</v>
      </c>
      <c r="M278" s="17" t="s">
        <v>16</v>
      </c>
      <c r="N278" s="17"/>
      <c r="O278" s="17"/>
      <c r="P278" s="16" t="s">
        <v>11</v>
      </c>
      <c r="Q278" s="18" t="s">
        <v>17</v>
      </c>
      <c r="R278" s="18"/>
      <c r="S278" s="16" t="s">
        <v>15</v>
      </c>
      <c r="T278" s="18"/>
      <c r="U278" s="18" t="s">
        <v>16</v>
      </c>
      <c r="V278" s="18" t="s">
        <v>16</v>
      </c>
      <c r="W278" s="18"/>
      <c r="X278" s="16" t="s">
        <v>12</v>
      </c>
      <c r="Y278" s="16" t="s">
        <v>16</v>
      </c>
      <c r="Z278" s="18" t="s">
        <v>17</v>
      </c>
      <c r="AA278" s="1"/>
      <c r="AB278" s="1"/>
      <c r="AC278" s="1"/>
      <c r="AD278" s="1"/>
      <c r="AE278" s="1"/>
      <c r="AF278" s="1"/>
      <c r="AG278" s="1"/>
      <c r="AH278" s="1"/>
    </row>
    <row r="279" spans="1:34" ht="15.75">
      <c r="A279" s="38"/>
      <c r="B279" s="784" t="s">
        <v>259</v>
      </c>
      <c r="C279" s="784"/>
      <c r="D279" s="784"/>
      <c r="E279" s="784"/>
      <c r="F279" s="784"/>
      <c r="G279" s="784"/>
      <c r="H279" s="784"/>
      <c r="I279" s="784"/>
      <c r="J279" s="784"/>
      <c r="K279" s="784"/>
      <c r="L279" s="784"/>
      <c r="M279" s="784"/>
      <c r="N279" s="784"/>
      <c r="O279" s="784"/>
      <c r="P279" s="784"/>
      <c r="Q279" s="784"/>
      <c r="R279" s="784"/>
      <c r="S279" s="784"/>
      <c r="T279" s="784"/>
      <c r="U279" s="784"/>
      <c r="V279" s="784"/>
      <c r="W279" s="784"/>
      <c r="X279" s="784"/>
      <c r="Y279" s="784"/>
      <c r="Z279" s="20"/>
      <c r="AA279" s="1"/>
      <c r="AB279" s="1"/>
      <c r="AC279" s="1"/>
      <c r="AD279" s="1"/>
      <c r="AE279" s="1"/>
      <c r="AF279" s="1"/>
      <c r="AG279" s="1"/>
      <c r="AH279" s="1"/>
    </row>
    <row r="280" spans="1:34">
      <c r="A280" s="682">
        <v>213</v>
      </c>
      <c r="B280" s="772" t="s">
        <v>260</v>
      </c>
      <c r="C280" s="773"/>
      <c r="D280" s="773"/>
      <c r="E280" s="773"/>
      <c r="F280" s="774"/>
      <c r="G280" s="652">
        <v>28.07</v>
      </c>
      <c r="H280" s="653"/>
      <c r="I280" s="42">
        <v>28.07</v>
      </c>
      <c r="J280" s="60">
        <v>2700</v>
      </c>
      <c r="K280" s="537">
        <v>0.37</v>
      </c>
      <c r="L280" s="88">
        <f>SUM(G280+J280)</f>
        <v>2728.07</v>
      </c>
      <c r="M280" s="97">
        <f>ROUND(G280-G280*5%+J280,-2)</f>
        <v>2700</v>
      </c>
      <c r="N280" s="88"/>
      <c r="O280" s="88"/>
      <c r="P280" s="29">
        <f>SUM(G280+K280)</f>
        <v>28.44</v>
      </c>
      <c r="Q280" s="138">
        <f>SUM(G280-G280*5%+K280)</f>
        <v>27.0365</v>
      </c>
      <c r="R280" s="88"/>
      <c r="S280" s="75">
        <f>SUM(I280+J280)</f>
        <v>2728.07</v>
      </c>
      <c r="T280" s="89"/>
      <c r="U280" s="139">
        <f>ROUND(I280-I280*5%+J280,-2)</f>
        <v>2700</v>
      </c>
      <c r="V280" s="34">
        <f>SUM(G280-G280*5%+K280)</f>
        <v>27.0365</v>
      </c>
      <c r="W280" s="34"/>
      <c r="X280" s="35">
        <f>SUM(I280+K280)</f>
        <v>28.44</v>
      </c>
      <c r="Y280" s="105">
        <f>SUM(I280-I280*5%+K280)</f>
        <v>27.0365</v>
      </c>
      <c r="Z280" s="37">
        <f>SUM(I280-I280*5%+K280)</f>
        <v>27.0365</v>
      </c>
      <c r="AA280" s="1"/>
      <c r="AB280" s="1"/>
      <c r="AC280" s="1"/>
      <c r="AD280" s="1"/>
      <c r="AE280" s="1"/>
      <c r="AF280" s="1"/>
      <c r="AG280" s="1"/>
      <c r="AH280" s="1"/>
    </row>
    <row r="281" spans="1:34">
      <c r="A281" s="45">
        <v>214</v>
      </c>
      <c r="B281" s="772" t="s">
        <v>261</v>
      </c>
      <c r="C281" s="773"/>
      <c r="D281" s="773"/>
      <c r="E281" s="773"/>
      <c r="F281" s="774"/>
      <c r="G281" s="652">
        <v>1.22</v>
      </c>
      <c r="H281" s="660"/>
      <c r="I281" s="652">
        <v>2.74</v>
      </c>
      <c r="J281" s="564">
        <v>1100</v>
      </c>
      <c r="K281" s="537">
        <v>1.02</v>
      </c>
      <c r="L281" s="88">
        <f t="shared" ref="L281:L286" si="266">SUM(G281+J281)</f>
        <v>1101.22</v>
      </c>
      <c r="M281" s="97">
        <f t="shared" ref="M281:M286" si="267">ROUND(G281-G281*5%+J281,-2)</f>
        <v>1100</v>
      </c>
      <c r="N281" s="88"/>
      <c r="O281" s="88"/>
      <c r="P281" s="29">
        <f>SUM(G281+K281)</f>
        <v>2.2400000000000002</v>
      </c>
      <c r="Q281" s="138">
        <f t="shared" ref="Q281:Q285" si="268">SUM(G281-G281*5%+K281)</f>
        <v>2.1790000000000003</v>
      </c>
      <c r="R281" s="88"/>
      <c r="S281" s="75">
        <f t="shared" ref="S281:S286" si="269">SUM(I281+J281)</f>
        <v>1102.74</v>
      </c>
      <c r="T281" s="89"/>
      <c r="U281" s="139">
        <f t="shared" ref="U281:U286" si="270">ROUND(I281-I281*5%+J281,-2)</f>
        <v>1100</v>
      </c>
      <c r="V281" s="34">
        <f t="shared" ref="V281:V286" si="271">SUM(G281-G281*5%+K281)</f>
        <v>2.1790000000000003</v>
      </c>
      <c r="W281" s="34"/>
      <c r="X281" s="35">
        <f t="shared" ref="X281:X286" si="272">SUM(I281+K281)</f>
        <v>3.7600000000000002</v>
      </c>
      <c r="Y281" s="105">
        <f t="shared" ref="Y281:Y286" si="273">SUM(I281-I281*5%+K281)</f>
        <v>3.6230000000000002</v>
      </c>
      <c r="Z281" s="37">
        <f t="shared" ref="Z281:Z286" si="274">SUM(I281-I281*5%+K281)</f>
        <v>3.6230000000000002</v>
      </c>
      <c r="AA281" s="1"/>
      <c r="AB281" s="1"/>
      <c r="AC281" s="1"/>
      <c r="AD281" s="1"/>
    </row>
    <row r="282" spans="1:34">
      <c r="A282" s="45">
        <v>215</v>
      </c>
      <c r="B282" s="710" t="s">
        <v>410</v>
      </c>
      <c r="C282" s="711"/>
      <c r="D282" s="711"/>
      <c r="E282" s="711"/>
      <c r="F282" s="712"/>
      <c r="G282" s="652">
        <v>5.25</v>
      </c>
      <c r="H282" s="96"/>
      <c r="I282" s="652">
        <v>5.25</v>
      </c>
      <c r="J282" s="565"/>
      <c r="K282" s="537">
        <v>6.81</v>
      </c>
      <c r="L282" s="116"/>
      <c r="M282" s="654"/>
      <c r="N282" s="116"/>
      <c r="O282" s="116"/>
      <c r="P282" s="29">
        <f>SUM(G282+K282)</f>
        <v>12.059999999999999</v>
      </c>
      <c r="Q282" s="655"/>
      <c r="R282" s="116"/>
      <c r="S282" s="192"/>
      <c r="T282" s="557"/>
      <c r="U282" s="195"/>
      <c r="V282" s="561"/>
      <c r="W282" s="561"/>
      <c r="X282" s="35">
        <f t="shared" si="272"/>
        <v>12.059999999999999</v>
      </c>
      <c r="Y282" s="105"/>
      <c r="Z282" s="37"/>
      <c r="AA282" s="1"/>
      <c r="AB282" s="1"/>
      <c r="AC282" s="1"/>
      <c r="AD282" s="1"/>
    </row>
    <row r="283" spans="1:34">
      <c r="A283" s="45">
        <v>216</v>
      </c>
      <c r="B283" s="713" t="s">
        <v>262</v>
      </c>
      <c r="C283" s="673"/>
      <c r="D283" s="673"/>
      <c r="E283" s="673"/>
      <c r="F283" s="714"/>
      <c r="G283" s="635">
        <v>2.63</v>
      </c>
      <c r="H283" s="660"/>
      <c r="I283" s="635">
        <v>2.63</v>
      </c>
      <c r="J283" s="564">
        <v>1500</v>
      </c>
      <c r="K283" s="583">
        <v>2.4</v>
      </c>
      <c r="L283" s="88">
        <f t="shared" si="266"/>
        <v>1502.63</v>
      </c>
      <c r="M283" s="97">
        <f t="shared" si="267"/>
        <v>1500</v>
      </c>
      <c r="N283" s="88"/>
      <c r="O283" s="88"/>
      <c r="P283" s="29">
        <f>SUM(G283+K283)</f>
        <v>5.0299999999999994</v>
      </c>
      <c r="Q283" s="138">
        <f t="shared" si="268"/>
        <v>4.8985000000000003</v>
      </c>
      <c r="R283" s="88"/>
      <c r="S283" s="75">
        <f t="shared" si="269"/>
        <v>1502.63</v>
      </c>
      <c r="T283" s="89"/>
      <c r="U283" s="139">
        <f t="shared" si="270"/>
        <v>1500</v>
      </c>
      <c r="V283" s="34">
        <f t="shared" si="271"/>
        <v>4.8985000000000003</v>
      </c>
      <c r="W283" s="34"/>
      <c r="X283" s="35">
        <f t="shared" si="272"/>
        <v>5.0299999999999994</v>
      </c>
      <c r="Y283" s="105">
        <f t="shared" si="273"/>
        <v>4.8985000000000003</v>
      </c>
      <c r="Z283" s="37">
        <f t="shared" si="274"/>
        <v>4.8985000000000003</v>
      </c>
      <c r="AA283" s="1"/>
      <c r="AB283" s="1"/>
      <c r="AC283" s="1"/>
      <c r="AD283" s="1"/>
    </row>
    <row r="284" spans="1:34">
      <c r="A284" s="45">
        <v>217</v>
      </c>
      <c r="B284" s="772" t="s">
        <v>263</v>
      </c>
      <c r="C284" s="773"/>
      <c r="D284" s="773"/>
      <c r="E284" s="773"/>
      <c r="F284" s="774"/>
      <c r="G284" s="652">
        <v>3.4</v>
      </c>
      <c r="H284" s="660"/>
      <c r="I284" s="652">
        <v>4.54</v>
      </c>
      <c r="J284" s="564">
        <v>3300</v>
      </c>
      <c r="K284" s="537">
        <v>1.1499999999999999</v>
      </c>
      <c r="L284" s="88">
        <f t="shared" si="266"/>
        <v>3303.4</v>
      </c>
      <c r="M284" s="97">
        <f t="shared" si="267"/>
        <v>3300</v>
      </c>
      <c r="N284" s="88"/>
      <c r="O284" s="88"/>
      <c r="P284" s="29">
        <f t="shared" ref="P284:P286" si="275">SUM(G284+K284)</f>
        <v>4.55</v>
      </c>
      <c r="Q284" s="138">
        <f t="shared" si="268"/>
        <v>4.38</v>
      </c>
      <c r="R284" s="88"/>
      <c r="S284" s="75">
        <f t="shared" si="269"/>
        <v>3304.54</v>
      </c>
      <c r="T284" s="89"/>
      <c r="U284" s="139">
        <f t="shared" si="270"/>
        <v>3300</v>
      </c>
      <c r="V284" s="34">
        <f t="shared" si="271"/>
        <v>4.38</v>
      </c>
      <c r="W284" s="34"/>
      <c r="X284" s="35">
        <f t="shared" si="272"/>
        <v>5.6899999999999995</v>
      </c>
      <c r="Y284" s="105">
        <f t="shared" si="273"/>
        <v>5.4629999999999992</v>
      </c>
      <c r="Z284" s="37">
        <f t="shared" si="274"/>
        <v>5.4629999999999992</v>
      </c>
      <c r="AA284" s="1"/>
      <c r="AB284" s="1"/>
      <c r="AC284" s="1"/>
      <c r="AD284" s="1"/>
    </row>
    <row r="285" spans="1:34">
      <c r="A285" s="45">
        <v>218</v>
      </c>
      <c r="B285" s="772" t="s">
        <v>264</v>
      </c>
      <c r="C285" s="773"/>
      <c r="D285" s="773"/>
      <c r="E285" s="773"/>
      <c r="F285" s="774"/>
      <c r="G285" s="652">
        <v>1.61</v>
      </c>
      <c r="H285" s="660"/>
      <c r="I285" s="652">
        <v>2.96</v>
      </c>
      <c r="J285" s="564">
        <v>3400</v>
      </c>
      <c r="K285" s="148">
        <v>1.35</v>
      </c>
      <c r="L285" s="88">
        <f t="shared" si="266"/>
        <v>3401.61</v>
      </c>
      <c r="M285" s="97">
        <f t="shared" si="267"/>
        <v>3400</v>
      </c>
      <c r="N285" s="88"/>
      <c r="O285" s="88"/>
      <c r="P285" s="29">
        <f t="shared" si="275"/>
        <v>2.96</v>
      </c>
      <c r="Q285" s="138">
        <f t="shared" si="268"/>
        <v>2.8795000000000002</v>
      </c>
      <c r="R285" s="88"/>
      <c r="S285" s="75">
        <f t="shared" si="269"/>
        <v>3402.96</v>
      </c>
      <c r="T285" s="89"/>
      <c r="U285" s="139">
        <f t="shared" si="270"/>
        <v>3400</v>
      </c>
      <c r="V285" s="34">
        <f t="shared" si="271"/>
        <v>2.8795000000000002</v>
      </c>
      <c r="W285" s="34"/>
      <c r="X285" s="35">
        <f t="shared" si="272"/>
        <v>4.3100000000000005</v>
      </c>
      <c r="Y285" s="105">
        <f t="shared" si="273"/>
        <v>4.1619999999999999</v>
      </c>
      <c r="Z285" s="37">
        <f t="shared" si="274"/>
        <v>4.1619999999999999</v>
      </c>
      <c r="AA285" s="1"/>
      <c r="AB285" s="1"/>
      <c r="AC285" s="1"/>
      <c r="AD285" s="1"/>
    </row>
    <row r="286" spans="1:34">
      <c r="A286" s="45">
        <v>219</v>
      </c>
      <c r="B286" s="772" t="s">
        <v>265</v>
      </c>
      <c r="C286" s="773"/>
      <c r="D286" s="773"/>
      <c r="E286" s="773"/>
      <c r="F286" s="774"/>
      <c r="G286" s="652">
        <v>1.61</v>
      </c>
      <c r="H286" s="660"/>
      <c r="I286" s="652">
        <v>2.96</v>
      </c>
      <c r="J286" s="564">
        <v>3600</v>
      </c>
      <c r="K286" s="537">
        <v>1.48</v>
      </c>
      <c r="L286" s="88">
        <f t="shared" si="266"/>
        <v>3601.61</v>
      </c>
      <c r="M286" s="97">
        <f t="shared" si="267"/>
        <v>3600</v>
      </c>
      <c r="N286" s="88"/>
      <c r="O286" s="88"/>
      <c r="P286" s="29">
        <f t="shared" si="275"/>
        <v>3.09</v>
      </c>
      <c r="Q286" s="138">
        <f>SUM(G286-G286*5%+K286)</f>
        <v>3.0095000000000001</v>
      </c>
      <c r="R286" s="88"/>
      <c r="S286" s="75">
        <f t="shared" si="269"/>
        <v>3602.96</v>
      </c>
      <c r="T286" s="89"/>
      <c r="U286" s="139">
        <f t="shared" si="270"/>
        <v>3600</v>
      </c>
      <c r="V286" s="34">
        <f t="shared" si="271"/>
        <v>3.0095000000000001</v>
      </c>
      <c r="W286" s="34"/>
      <c r="X286" s="35">
        <f t="shared" si="272"/>
        <v>4.4399999999999995</v>
      </c>
      <c r="Y286" s="105">
        <f t="shared" si="273"/>
        <v>4.2919999999999998</v>
      </c>
      <c r="Z286" s="37">
        <f t="shared" si="274"/>
        <v>4.2919999999999998</v>
      </c>
      <c r="AA286" s="1"/>
      <c r="AB286" s="1"/>
      <c r="AC286" s="1"/>
      <c r="AD286" s="1"/>
    </row>
    <row r="287" spans="1:34">
      <c r="A287" s="153"/>
      <c r="B287" s="152"/>
      <c r="C287" s="152"/>
      <c r="D287" s="152"/>
      <c r="E287" s="152"/>
      <c r="F287" s="152"/>
      <c r="G287" s="107"/>
      <c r="H287" s="71"/>
      <c r="I287" s="66"/>
      <c r="J287" s="154"/>
      <c r="K287" s="154"/>
      <c r="L287" s="155"/>
      <c r="M287" s="155"/>
      <c r="N287" s="155"/>
      <c r="O287" s="155"/>
      <c r="P287" s="155"/>
      <c r="Q287" s="156"/>
      <c r="R287" s="155"/>
      <c r="S287" s="157"/>
      <c r="T287" s="158"/>
      <c r="U287" s="63"/>
      <c r="V287" s="63"/>
      <c r="W287" s="63"/>
      <c r="X287" s="134"/>
      <c r="Y287" s="159"/>
      <c r="Z287" s="58"/>
      <c r="AA287" s="1"/>
      <c r="AB287" s="1"/>
      <c r="AC287" s="1"/>
      <c r="AD287" s="1"/>
    </row>
    <row r="288" spans="1:34">
      <c r="A288" s="160"/>
      <c r="B288" s="161" t="s">
        <v>266</v>
      </c>
      <c r="C288" s="161"/>
      <c r="D288" s="161"/>
      <c r="E288" s="162"/>
      <c r="F288" s="162"/>
      <c r="G288" s="163"/>
      <c r="H288" s="162"/>
      <c r="I288" s="162"/>
      <c r="J288" s="163"/>
      <c r="K288" s="163"/>
      <c r="L288" s="164"/>
      <c r="M288" s="164"/>
      <c r="N288" s="164"/>
      <c r="O288" s="164"/>
      <c r="P288" s="164"/>
      <c r="Q288" s="775"/>
      <c r="R288" s="775"/>
      <c r="S288" s="775"/>
      <c r="T288" s="775"/>
      <c r="U288" s="775"/>
      <c r="V288" s="775"/>
      <c r="W288" s="775"/>
      <c r="X288" s="775"/>
      <c r="Y288" s="775"/>
      <c r="Z288" s="165"/>
      <c r="AA288" s="1"/>
      <c r="AB288" s="1"/>
      <c r="AC288" s="1"/>
      <c r="AD288" s="1"/>
    </row>
    <row r="289" spans="1:30">
      <c r="A289" s="166" t="s">
        <v>267</v>
      </c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8"/>
      <c r="U289" s="139"/>
      <c r="V289" s="169"/>
      <c r="W289" s="169"/>
      <c r="X289" s="170"/>
      <c r="Y289" s="171"/>
      <c r="Z289" s="169"/>
      <c r="AA289" s="1"/>
      <c r="AB289" s="1"/>
      <c r="AC289" s="1"/>
      <c r="AD289" s="1"/>
    </row>
    <row r="290" spans="1:30">
      <c r="A290" s="135"/>
      <c r="B290" s="172"/>
      <c r="C290" s="172"/>
      <c r="D290" s="172"/>
      <c r="E290" s="172"/>
      <c r="F290" s="172"/>
      <c r="G290" s="4" t="s">
        <v>6</v>
      </c>
      <c r="H290" s="5"/>
      <c r="I290" s="6" t="s">
        <v>6</v>
      </c>
      <c r="J290" s="776" t="s">
        <v>7</v>
      </c>
      <c r="K290" s="777"/>
      <c r="L290" s="778" t="s">
        <v>8</v>
      </c>
      <c r="M290" s="779"/>
      <c r="N290" s="669"/>
      <c r="O290" s="669"/>
      <c r="P290" s="778" t="s">
        <v>10</v>
      </c>
      <c r="Q290" s="780"/>
      <c r="R290" s="780"/>
      <c r="S290" s="780"/>
      <c r="T290" s="780"/>
      <c r="U290" s="780"/>
      <c r="V290" s="779"/>
      <c r="W290" s="670"/>
      <c r="X290" s="781" t="s">
        <v>10</v>
      </c>
      <c r="Y290" s="782"/>
      <c r="Z290" s="783"/>
      <c r="AA290" s="58"/>
      <c r="AB290" s="1"/>
      <c r="AC290" s="1"/>
      <c r="AD290" s="1"/>
    </row>
    <row r="291" spans="1:30">
      <c r="A291" s="135"/>
      <c r="B291" s="172"/>
      <c r="C291" s="172"/>
      <c r="D291" s="172"/>
      <c r="E291" s="172"/>
      <c r="F291" s="172"/>
      <c r="G291" s="12" t="s">
        <v>11</v>
      </c>
      <c r="H291" s="13"/>
      <c r="I291" s="12" t="s">
        <v>12</v>
      </c>
      <c r="J291" s="14" t="s">
        <v>13</v>
      </c>
      <c r="K291" s="15" t="s">
        <v>14</v>
      </c>
      <c r="L291" s="16" t="s">
        <v>15</v>
      </c>
      <c r="M291" s="17" t="s">
        <v>16</v>
      </c>
      <c r="N291" s="17"/>
      <c r="O291" s="17"/>
      <c r="P291" s="16" t="s">
        <v>11</v>
      </c>
      <c r="Q291" s="18" t="s">
        <v>17</v>
      </c>
      <c r="R291" s="18"/>
      <c r="S291" s="16" t="s">
        <v>15</v>
      </c>
      <c r="T291" s="18"/>
      <c r="U291" s="18" t="s">
        <v>16</v>
      </c>
      <c r="V291" s="18" t="s">
        <v>16</v>
      </c>
      <c r="W291" s="18"/>
      <c r="X291" s="16" t="s">
        <v>12</v>
      </c>
      <c r="Y291" s="16" t="s">
        <v>16</v>
      </c>
      <c r="Z291" s="16" t="s">
        <v>17</v>
      </c>
      <c r="AA291" s="17"/>
      <c r="AB291" s="63"/>
      <c r="AC291" s="1"/>
      <c r="AD291" s="1"/>
    </row>
    <row r="292" spans="1:30">
      <c r="A292" s="45">
        <v>220</v>
      </c>
      <c r="B292" s="763" t="s">
        <v>268</v>
      </c>
      <c r="C292" s="764"/>
      <c r="D292" s="764"/>
      <c r="E292" s="764"/>
      <c r="F292" s="765"/>
      <c r="G292" s="173">
        <v>8.6300000000000008</v>
      </c>
      <c r="H292" s="174"/>
      <c r="I292" s="173">
        <v>13.56</v>
      </c>
      <c r="J292" s="176">
        <v>5300</v>
      </c>
      <c r="K292" s="591">
        <v>0.7</v>
      </c>
      <c r="L292" s="75">
        <f t="shared" ref="L292:L301" si="276">G292+J292</f>
        <v>5308.63</v>
      </c>
      <c r="M292" s="60">
        <f t="shared" ref="M292:M301" si="277">ROUND(G292-G292*5%+J292,-2)</f>
        <v>5300</v>
      </c>
      <c r="N292" s="60"/>
      <c r="O292" s="60"/>
      <c r="P292" s="266">
        <f>SUM(G292+K292)</f>
        <v>9.33</v>
      </c>
      <c r="Q292" s="177">
        <v>4.28</v>
      </c>
      <c r="R292" s="60"/>
      <c r="S292" s="31">
        <f t="shared" ref="S292:S301" si="278">SUM(I292+J292)</f>
        <v>5313.56</v>
      </c>
      <c r="T292" s="178"/>
      <c r="U292" s="139">
        <f t="shared" ref="U292:U301" si="279">ROUND(I292-I292*5%+J292,-2)</f>
        <v>5300</v>
      </c>
      <c r="V292" s="34">
        <f>SUM(G292-G292*5%+K292)</f>
        <v>8.8985000000000003</v>
      </c>
      <c r="W292" s="34"/>
      <c r="X292" s="35">
        <f>SUM(I292+K292)</f>
        <v>14.26</v>
      </c>
      <c r="Y292" s="105">
        <f>SUM(I292-I292*5%+K292)</f>
        <v>13.581999999999999</v>
      </c>
      <c r="Z292" s="37">
        <f>SUM(I292-I292*5%+K292)</f>
        <v>13.581999999999999</v>
      </c>
      <c r="AA292" s="1"/>
      <c r="AB292" s="1"/>
      <c r="AC292" s="1"/>
      <c r="AD292" s="1"/>
    </row>
    <row r="293" spans="1:30">
      <c r="A293" s="45">
        <v>221</v>
      </c>
      <c r="B293" s="763" t="s">
        <v>269</v>
      </c>
      <c r="C293" s="764"/>
      <c r="D293" s="764"/>
      <c r="E293" s="764"/>
      <c r="F293" s="765"/>
      <c r="G293" s="173">
        <v>8.6300000000000008</v>
      </c>
      <c r="H293" s="174"/>
      <c r="I293" s="173">
        <v>13.56</v>
      </c>
      <c r="J293" s="176">
        <v>5300</v>
      </c>
      <c r="K293" s="591">
        <v>0.7</v>
      </c>
      <c r="L293" s="75">
        <f t="shared" si="276"/>
        <v>5308.63</v>
      </c>
      <c r="M293" s="60">
        <f t="shared" si="277"/>
        <v>5300</v>
      </c>
      <c r="N293" s="60"/>
      <c r="O293" s="60"/>
      <c r="P293" s="266">
        <f t="shared" ref="P293:P301" si="280">SUM(G293+K293)</f>
        <v>9.33</v>
      </c>
      <c r="Q293" s="177">
        <v>4.28</v>
      </c>
      <c r="R293" s="60"/>
      <c r="S293" s="31">
        <f t="shared" si="278"/>
        <v>5313.56</v>
      </c>
      <c r="T293" s="178"/>
      <c r="U293" s="139">
        <f t="shared" si="279"/>
        <v>5300</v>
      </c>
      <c r="V293" s="34">
        <f t="shared" ref="V293:V319" si="281">SUM(G293-G293*5%+K293)</f>
        <v>8.8985000000000003</v>
      </c>
      <c r="W293" s="34"/>
      <c r="X293" s="35">
        <f t="shared" ref="X293:X313" si="282">SUM(I293+K293)</f>
        <v>14.26</v>
      </c>
      <c r="Y293" s="36">
        <f t="shared" ref="Y293:Y319" si="283">SUM(I293-I293*5%+K293)</f>
        <v>13.581999999999999</v>
      </c>
      <c r="Z293" s="37">
        <f t="shared" ref="Z293:Z317" si="284">SUM(I293-I293*5%+K293)</f>
        <v>13.581999999999999</v>
      </c>
      <c r="AA293" s="1"/>
      <c r="AB293" s="1"/>
      <c r="AC293" s="1"/>
      <c r="AD293" s="1"/>
    </row>
    <row r="294" spans="1:30">
      <c r="A294" s="45">
        <v>222</v>
      </c>
      <c r="B294" s="763" t="s">
        <v>270</v>
      </c>
      <c r="C294" s="764"/>
      <c r="D294" s="764"/>
      <c r="E294" s="764"/>
      <c r="F294" s="765"/>
      <c r="G294" s="173">
        <v>5.82</v>
      </c>
      <c r="H294" s="174"/>
      <c r="I294" s="173">
        <v>9.0399999999999991</v>
      </c>
      <c r="J294" s="176">
        <v>5300</v>
      </c>
      <c r="K294" s="591">
        <v>0.7</v>
      </c>
      <c r="L294" s="75">
        <f t="shared" si="276"/>
        <v>5305.82</v>
      </c>
      <c r="M294" s="60">
        <f t="shared" si="277"/>
        <v>5300</v>
      </c>
      <c r="N294" s="60"/>
      <c r="O294" s="60"/>
      <c r="P294" s="266">
        <f t="shared" si="280"/>
        <v>6.5200000000000005</v>
      </c>
      <c r="Q294" s="177">
        <v>3.03</v>
      </c>
      <c r="R294" s="60"/>
      <c r="S294" s="31">
        <f t="shared" si="278"/>
        <v>5309.04</v>
      </c>
      <c r="T294" s="178"/>
      <c r="U294" s="139">
        <f t="shared" si="279"/>
        <v>5300</v>
      </c>
      <c r="V294" s="34">
        <f t="shared" si="281"/>
        <v>6.2290000000000001</v>
      </c>
      <c r="W294" s="34"/>
      <c r="X294" s="35">
        <f t="shared" si="282"/>
        <v>9.7399999999999984</v>
      </c>
      <c r="Y294" s="36">
        <f t="shared" si="283"/>
        <v>9.2879999999999985</v>
      </c>
      <c r="Z294" s="37">
        <f t="shared" si="284"/>
        <v>9.2879999999999985</v>
      </c>
      <c r="AA294" s="1"/>
      <c r="AB294" s="1"/>
      <c r="AC294" s="1"/>
      <c r="AD294" s="1"/>
    </row>
    <row r="295" spans="1:30">
      <c r="A295" s="45">
        <v>223</v>
      </c>
      <c r="B295" s="769" t="s">
        <v>271</v>
      </c>
      <c r="C295" s="770"/>
      <c r="D295" s="770"/>
      <c r="E295" s="770"/>
      <c r="F295" s="771"/>
      <c r="G295" s="173">
        <v>11.75</v>
      </c>
      <c r="H295" s="179"/>
      <c r="I295" s="173">
        <v>30.26</v>
      </c>
      <c r="J295" s="180">
        <v>6400</v>
      </c>
      <c r="K295" s="176">
        <v>0.93</v>
      </c>
      <c r="L295" s="75">
        <f t="shared" si="276"/>
        <v>6411.75</v>
      </c>
      <c r="M295" s="60">
        <f t="shared" si="277"/>
        <v>6400</v>
      </c>
      <c r="N295" s="75"/>
      <c r="O295" s="60"/>
      <c r="P295" s="266">
        <f t="shared" si="280"/>
        <v>12.68</v>
      </c>
      <c r="Q295" s="177">
        <v>5.65</v>
      </c>
      <c r="R295" s="75"/>
      <c r="S295" s="181">
        <f t="shared" si="278"/>
        <v>6430.26</v>
      </c>
      <c r="T295" s="178"/>
      <c r="U295" s="139">
        <f t="shared" si="279"/>
        <v>6400</v>
      </c>
      <c r="V295" s="34">
        <f t="shared" si="281"/>
        <v>12.092499999999999</v>
      </c>
      <c r="W295" s="34"/>
      <c r="X295" s="35">
        <f t="shared" si="282"/>
        <v>31.19</v>
      </c>
      <c r="Y295" s="36">
        <f t="shared" si="283"/>
        <v>29.677</v>
      </c>
      <c r="Z295" s="37">
        <f t="shared" si="284"/>
        <v>29.677</v>
      </c>
      <c r="AA295" s="1"/>
      <c r="AB295" s="1"/>
      <c r="AC295" s="1"/>
      <c r="AD295" s="1"/>
    </row>
    <row r="296" spans="1:30">
      <c r="A296" s="45">
        <v>224</v>
      </c>
      <c r="B296" s="763" t="s">
        <v>272</v>
      </c>
      <c r="C296" s="764"/>
      <c r="D296" s="764"/>
      <c r="E296" s="764"/>
      <c r="F296" s="765"/>
      <c r="G296" s="173">
        <v>11.75</v>
      </c>
      <c r="H296" s="174"/>
      <c r="I296" s="173">
        <v>18.079999999999998</v>
      </c>
      <c r="J296" s="176">
        <v>5300</v>
      </c>
      <c r="K296" s="591">
        <v>0.7</v>
      </c>
      <c r="L296" s="75">
        <f t="shared" si="276"/>
        <v>5311.75</v>
      </c>
      <c r="M296" s="60">
        <f t="shared" si="277"/>
        <v>5300</v>
      </c>
      <c r="N296" s="60"/>
      <c r="O296" s="60"/>
      <c r="P296" s="266">
        <f t="shared" si="280"/>
        <v>12.45</v>
      </c>
      <c r="Q296" s="177">
        <v>5.54</v>
      </c>
      <c r="R296" s="60"/>
      <c r="S296" s="31">
        <f t="shared" si="278"/>
        <v>5318.08</v>
      </c>
      <c r="T296" s="178"/>
      <c r="U296" s="139">
        <f t="shared" si="279"/>
        <v>5300</v>
      </c>
      <c r="V296" s="34">
        <f t="shared" si="281"/>
        <v>11.862499999999999</v>
      </c>
      <c r="W296" s="34"/>
      <c r="X296" s="35">
        <f t="shared" si="282"/>
        <v>18.779999999999998</v>
      </c>
      <c r="Y296" s="36">
        <f t="shared" si="283"/>
        <v>17.875999999999998</v>
      </c>
      <c r="Z296" s="37">
        <f t="shared" si="284"/>
        <v>17.875999999999998</v>
      </c>
      <c r="AA296" s="1"/>
      <c r="AB296" s="1"/>
      <c r="AC296" s="1"/>
      <c r="AD296" s="1"/>
    </row>
    <row r="297" spans="1:30">
      <c r="A297" s="45">
        <v>225</v>
      </c>
      <c r="B297" s="763" t="s">
        <v>273</v>
      </c>
      <c r="C297" s="764"/>
      <c r="D297" s="764"/>
      <c r="E297" s="764"/>
      <c r="F297" s="765"/>
      <c r="G297" s="173">
        <v>5.82</v>
      </c>
      <c r="H297" s="174"/>
      <c r="I297" s="173">
        <v>9.0399999999999991</v>
      </c>
      <c r="J297" s="176">
        <v>5300</v>
      </c>
      <c r="K297" s="591">
        <v>0.7</v>
      </c>
      <c r="L297" s="75">
        <f t="shared" si="276"/>
        <v>5305.82</v>
      </c>
      <c r="M297" s="60">
        <f t="shared" si="277"/>
        <v>5300</v>
      </c>
      <c r="N297" s="60"/>
      <c r="O297" s="60"/>
      <c r="P297" s="266">
        <f t="shared" si="280"/>
        <v>6.5200000000000005</v>
      </c>
      <c r="Q297" s="177">
        <v>3.03</v>
      </c>
      <c r="R297" s="60"/>
      <c r="S297" s="70">
        <f t="shared" si="278"/>
        <v>5309.04</v>
      </c>
      <c r="T297" s="178"/>
      <c r="U297" s="139">
        <f t="shared" si="279"/>
        <v>5300</v>
      </c>
      <c r="V297" s="34">
        <f t="shared" si="281"/>
        <v>6.2290000000000001</v>
      </c>
      <c r="W297" s="34"/>
      <c r="X297" s="35">
        <f t="shared" si="282"/>
        <v>9.7399999999999984</v>
      </c>
      <c r="Y297" s="36">
        <f t="shared" si="283"/>
        <v>9.2879999999999985</v>
      </c>
      <c r="Z297" s="37">
        <f t="shared" si="284"/>
        <v>9.2879999999999985</v>
      </c>
      <c r="AA297" s="1"/>
      <c r="AB297" s="1"/>
      <c r="AC297" s="1"/>
      <c r="AD297" s="1"/>
    </row>
    <row r="298" spans="1:30">
      <c r="A298" s="45">
        <v>226</v>
      </c>
      <c r="B298" s="763" t="s">
        <v>274</v>
      </c>
      <c r="C298" s="764"/>
      <c r="D298" s="764"/>
      <c r="E298" s="764"/>
      <c r="F298" s="765"/>
      <c r="G298" s="173">
        <v>8.6300000000000008</v>
      </c>
      <c r="H298" s="174"/>
      <c r="I298" s="173">
        <v>13.56</v>
      </c>
      <c r="J298" s="176">
        <v>5800</v>
      </c>
      <c r="K298" s="176">
        <v>0.87</v>
      </c>
      <c r="L298" s="75">
        <f t="shared" si="276"/>
        <v>5808.63</v>
      </c>
      <c r="M298" s="60">
        <f t="shared" si="277"/>
        <v>5800</v>
      </c>
      <c r="N298" s="60"/>
      <c r="O298" s="60"/>
      <c r="P298" s="266">
        <f t="shared" si="280"/>
        <v>9.5</v>
      </c>
      <c r="Q298" s="177">
        <v>4.33</v>
      </c>
      <c r="R298" s="60"/>
      <c r="S298" s="70">
        <f t="shared" si="278"/>
        <v>5813.56</v>
      </c>
      <c r="T298" s="178"/>
      <c r="U298" s="139">
        <f t="shared" si="279"/>
        <v>5800</v>
      </c>
      <c r="V298" s="34">
        <f t="shared" si="281"/>
        <v>9.0685000000000002</v>
      </c>
      <c r="W298" s="34"/>
      <c r="X298" s="35">
        <f t="shared" si="282"/>
        <v>14.43</v>
      </c>
      <c r="Y298" s="36">
        <f t="shared" si="283"/>
        <v>13.751999999999999</v>
      </c>
      <c r="Z298" s="37">
        <f t="shared" si="284"/>
        <v>13.751999999999999</v>
      </c>
      <c r="AA298" s="1"/>
      <c r="AB298" s="1"/>
      <c r="AC298" s="1"/>
      <c r="AD298" s="1"/>
    </row>
    <row r="299" spans="1:30">
      <c r="A299" s="45">
        <v>227</v>
      </c>
      <c r="B299" s="763" t="s">
        <v>275</v>
      </c>
      <c r="C299" s="764"/>
      <c r="D299" s="764"/>
      <c r="E299" s="764"/>
      <c r="F299" s="765"/>
      <c r="G299" s="173">
        <v>14.56</v>
      </c>
      <c r="H299" s="174"/>
      <c r="I299" s="173">
        <v>22.6</v>
      </c>
      <c r="J299" s="176">
        <v>5800</v>
      </c>
      <c r="K299" s="176">
        <v>0.87</v>
      </c>
      <c r="L299" s="75">
        <f t="shared" si="276"/>
        <v>5814.56</v>
      </c>
      <c r="M299" s="60">
        <f t="shared" si="277"/>
        <v>5800</v>
      </c>
      <c r="N299" s="60"/>
      <c r="O299" s="60"/>
      <c r="P299" s="266">
        <f t="shared" si="280"/>
        <v>15.43</v>
      </c>
      <c r="Q299" s="177">
        <v>6.83</v>
      </c>
      <c r="R299" s="60"/>
      <c r="S299" s="70">
        <f t="shared" si="278"/>
        <v>5822.6</v>
      </c>
      <c r="T299" s="178"/>
      <c r="U299" s="139">
        <f t="shared" si="279"/>
        <v>5800</v>
      </c>
      <c r="V299" s="34">
        <f t="shared" si="281"/>
        <v>14.702</v>
      </c>
      <c r="W299" s="34"/>
      <c r="X299" s="35">
        <f t="shared" si="282"/>
        <v>23.470000000000002</v>
      </c>
      <c r="Y299" s="36">
        <f t="shared" si="283"/>
        <v>22.340000000000003</v>
      </c>
      <c r="Z299" s="37">
        <f t="shared" si="284"/>
        <v>22.340000000000003</v>
      </c>
      <c r="AA299" s="1"/>
      <c r="AB299" s="1"/>
      <c r="AC299" s="1"/>
      <c r="AD299" s="1"/>
    </row>
    <row r="300" spans="1:30">
      <c r="A300" s="45">
        <v>228</v>
      </c>
      <c r="B300" s="110" t="s">
        <v>276</v>
      </c>
      <c r="C300" s="111"/>
      <c r="D300" s="111"/>
      <c r="E300" s="123"/>
      <c r="F300" s="123"/>
      <c r="G300" s="173">
        <v>17.47</v>
      </c>
      <c r="H300" s="55"/>
      <c r="I300" s="173">
        <v>27.12</v>
      </c>
      <c r="J300" s="180">
        <v>5800</v>
      </c>
      <c r="K300" s="176">
        <v>0.87</v>
      </c>
      <c r="L300" s="75">
        <f t="shared" si="276"/>
        <v>5817.47</v>
      </c>
      <c r="M300" s="60">
        <f t="shared" si="277"/>
        <v>5800</v>
      </c>
      <c r="N300" s="60"/>
      <c r="O300" s="60"/>
      <c r="P300" s="266">
        <f t="shared" si="280"/>
        <v>18.34</v>
      </c>
      <c r="Q300" s="177">
        <v>8.09</v>
      </c>
      <c r="R300" s="60"/>
      <c r="S300" s="70">
        <f t="shared" si="278"/>
        <v>5827.12</v>
      </c>
      <c r="T300" s="178"/>
      <c r="U300" s="139">
        <f t="shared" si="279"/>
        <v>5800</v>
      </c>
      <c r="V300" s="34">
        <f t="shared" si="281"/>
        <v>17.4665</v>
      </c>
      <c r="W300" s="34"/>
      <c r="X300" s="35">
        <f>SUM(I300+K300)</f>
        <v>27.990000000000002</v>
      </c>
      <c r="Y300" s="36">
        <f t="shared" si="283"/>
        <v>26.634</v>
      </c>
      <c r="Z300" s="37">
        <f t="shared" si="284"/>
        <v>26.634</v>
      </c>
      <c r="AA300" s="1"/>
      <c r="AB300" s="1"/>
      <c r="AC300" s="1"/>
      <c r="AD300" s="1"/>
    </row>
    <row r="301" spans="1:30">
      <c r="A301" s="92">
        <v>229</v>
      </c>
      <c r="B301" s="125" t="s">
        <v>277</v>
      </c>
      <c r="C301" s="106"/>
      <c r="D301" s="106"/>
      <c r="E301" s="124"/>
      <c r="F301" s="124"/>
      <c r="G301" s="173">
        <v>14.56</v>
      </c>
      <c r="H301" s="71"/>
      <c r="I301" s="173">
        <v>22.6</v>
      </c>
      <c r="J301" s="176">
        <v>5800</v>
      </c>
      <c r="K301" s="176">
        <v>0.87</v>
      </c>
      <c r="L301" s="75">
        <f t="shared" si="276"/>
        <v>5814.56</v>
      </c>
      <c r="M301" s="60">
        <f t="shared" si="277"/>
        <v>5800</v>
      </c>
      <c r="N301" s="60"/>
      <c r="O301" s="60"/>
      <c r="P301" s="266">
        <f t="shared" si="280"/>
        <v>15.43</v>
      </c>
      <c r="Q301" s="177">
        <v>6.83</v>
      </c>
      <c r="R301" s="75"/>
      <c r="S301" s="70">
        <f t="shared" si="278"/>
        <v>5822.6</v>
      </c>
      <c r="T301" s="178"/>
      <c r="U301" s="139">
        <f t="shared" si="279"/>
        <v>5800</v>
      </c>
      <c r="V301" s="34">
        <f t="shared" si="281"/>
        <v>14.702</v>
      </c>
      <c r="W301" s="34"/>
      <c r="X301" s="35">
        <f t="shared" si="282"/>
        <v>23.470000000000002</v>
      </c>
      <c r="Y301" s="36">
        <f t="shared" si="283"/>
        <v>22.340000000000003</v>
      </c>
      <c r="Z301" s="37">
        <f t="shared" si="284"/>
        <v>22.340000000000003</v>
      </c>
      <c r="AA301" s="1"/>
      <c r="AB301" s="1"/>
      <c r="AC301" s="1"/>
      <c r="AD301" s="1"/>
    </row>
    <row r="302" spans="1:30">
      <c r="A302" s="62"/>
      <c r="B302" s="766" t="s">
        <v>278</v>
      </c>
      <c r="C302" s="767"/>
      <c r="D302" s="767"/>
      <c r="E302" s="767"/>
      <c r="F302" s="768"/>
      <c r="G302" s="173"/>
      <c r="H302" s="84"/>
      <c r="I302" s="173"/>
      <c r="J302" s="182"/>
      <c r="K302" s="176"/>
      <c r="L302" s="75"/>
      <c r="M302" s="60"/>
      <c r="N302" s="60"/>
      <c r="O302" s="60"/>
      <c r="P302" s="266"/>
      <c r="Q302" s="177"/>
      <c r="R302" s="75"/>
      <c r="S302" s="70"/>
      <c r="T302" s="178"/>
      <c r="U302" s="139"/>
      <c r="V302" s="37"/>
      <c r="W302" s="37"/>
      <c r="X302" s="35"/>
      <c r="Y302" s="36"/>
      <c r="Z302" s="35"/>
      <c r="AA302" s="1"/>
      <c r="AB302" s="1"/>
      <c r="AC302" s="1"/>
      <c r="AD302" s="1"/>
    </row>
    <row r="303" spans="1:30">
      <c r="A303" s="45">
        <v>230</v>
      </c>
      <c r="B303" s="110" t="s">
        <v>279</v>
      </c>
      <c r="C303" s="111"/>
      <c r="D303" s="664"/>
      <c r="E303" s="665"/>
      <c r="F303" s="666"/>
      <c r="G303" s="173">
        <v>14.56</v>
      </c>
      <c r="H303" s="71"/>
      <c r="I303" s="173">
        <v>22.6</v>
      </c>
      <c r="J303" s="176">
        <v>5800</v>
      </c>
      <c r="K303" s="176">
        <v>0.88</v>
      </c>
      <c r="L303" s="75">
        <f>G303+J303</f>
        <v>5814.56</v>
      </c>
      <c r="M303" s="60">
        <f>ROUND(G303-G303*5%+J303,-2)</f>
        <v>5800</v>
      </c>
      <c r="N303" s="60"/>
      <c r="O303" s="60"/>
      <c r="P303" s="266">
        <f t="shared" ref="P303:P319" si="285">SUM(G303+K303)</f>
        <v>15.440000000000001</v>
      </c>
      <c r="Q303" s="177">
        <v>6.92</v>
      </c>
      <c r="R303" s="75"/>
      <c r="S303" s="70">
        <f>SUM(I303+J303)</f>
        <v>5822.6</v>
      </c>
      <c r="T303" s="178"/>
      <c r="U303" s="139">
        <f>ROUND(I303-I303*5%+J303,-2)</f>
        <v>5800</v>
      </c>
      <c r="V303" s="34">
        <f t="shared" si="281"/>
        <v>14.712000000000002</v>
      </c>
      <c r="W303" s="34"/>
      <c r="X303" s="35">
        <f>SUM(I303+K303)</f>
        <v>23.48</v>
      </c>
      <c r="Y303" s="36">
        <f>SUM(I303-I303*5%+K303)</f>
        <v>22.35</v>
      </c>
      <c r="Z303" s="35">
        <f t="shared" si="284"/>
        <v>22.35</v>
      </c>
      <c r="AA303" s="1"/>
      <c r="AB303" s="1"/>
      <c r="AC303" s="1"/>
      <c r="AD303" s="1"/>
    </row>
    <row r="304" spans="1:30">
      <c r="A304" s="45">
        <v>231</v>
      </c>
      <c r="B304" s="763" t="s">
        <v>387</v>
      </c>
      <c r="C304" s="764"/>
      <c r="D304" s="764"/>
      <c r="E304" s="764"/>
      <c r="F304" s="765"/>
      <c r="G304" s="173">
        <v>8.6300000000000008</v>
      </c>
      <c r="H304" s="55"/>
      <c r="I304" s="173">
        <v>13.56</v>
      </c>
      <c r="J304" s="176">
        <v>5300</v>
      </c>
      <c r="K304" s="591">
        <v>0.7</v>
      </c>
      <c r="L304" s="75">
        <f>G305+J304</f>
        <v>5318.8</v>
      </c>
      <c r="M304" s="60">
        <f>ROUND(G305-G305*5%+J304,-2)</f>
        <v>5300</v>
      </c>
      <c r="N304" s="60"/>
      <c r="O304" s="60"/>
      <c r="P304" s="266">
        <f t="shared" si="285"/>
        <v>9.33</v>
      </c>
      <c r="Q304" s="177">
        <v>4.28</v>
      </c>
      <c r="R304" s="75"/>
      <c r="S304" s="70">
        <f>SUM(I304+J304)</f>
        <v>5313.56</v>
      </c>
      <c r="T304" s="178"/>
      <c r="U304" s="139">
        <f>ROUND(I304-I304*5%+J304,-2)</f>
        <v>5300</v>
      </c>
      <c r="V304" s="34">
        <f t="shared" si="281"/>
        <v>8.8985000000000003</v>
      </c>
      <c r="W304" s="34"/>
      <c r="X304" s="35">
        <f t="shared" si="282"/>
        <v>14.26</v>
      </c>
      <c r="Y304" s="36">
        <f t="shared" si="283"/>
        <v>13.581999999999999</v>
      </c>
      <c r="Z304" s="35">
        <f t="shared" si="284"/>
        <v>13.581999999999999</v>
      </c>
      <c r="AA304" s="1"/>
      <c r="AB304" s="1"/>
      <c r="AC304" s="1"/>
      <c r="AD304" s="1"/>
    </row>
    <row r="305" spans="1:30">
      <c r="A305" s="62">
        <v>232</v>
      </c>
      <c r="B305" s="183" t="s">
        <v>280</v>
      </c>
      <c r="C305" s="183"/>
      <c r="D305" s="183"/>
      <c r="E305" s="183"/>
      <c r="F305" s="131"/>
      <c r="G305" s="223">
        <v>18.8</v>
      </c>
      <c r="H305" s="55"/>
      <c r="I305" s="173">
        <v>36.159999999999997</v>
      </c>
      <c r="J305" s="180">
        <v>10200</v>
      </c>
      <c r="K305" s="176">
        <v>1.35</v>
      </c>
      <c r="L305" s="75">
        <f>G306+J305</f>
        <v>10229.219999999999</v>
      </c>
      <c r="M305" s="75">
        <f>ROUND(G306-G306*5%+J305,-2)</f>
        <v>10200</v>
      </c>
      <c r="N305" s="60"/>
      <c r="O305" s="60"/>
      <c r="P305" s="266">
        <f t="shared" si="285"/>
        <v>20.150000000000002</v>
      </c>
      <c r="Q305" s="177">
        <v>11.03</v>
      </c>
      <c r="R305" s="75"/>
      <c r="S305" s="70">
        <f>SUM(I305+J305)</f>
        <v>10236.16</v>
      </c>
      <c r="T305" s="178"/>
      <c r="U305" s="139">
        <f>ROUND(I305-I305*5%+J305,-2)</f>
        <v>10200</v>
      </c>
      <c r="V305" s="34">
        <f t="shared" si="281"/>
        <v>19.21</v>
      </c>
      <c r="W305" s="34"/>
      <c r="X305" s="35">
        <f t="shared" si="282"/>
        <v>37.51</v>
      </c>
      <c r="Y305" s="36">
        <f t="shared" si="283"/>
        <v>35.701999999999998</v>
      </c>
      <c r="Z305" s="35">
        <f t="shared" si="284"/>
        <v>35.701999999999998</v>
      </c>
      <c r="AA305" s="1"/>
      <c r="AB305" s="1"/>
      <c r="AC305" s="1"/>
      <c r="AD305" s="1"/>
    </row>
    <row r="306" spans="1:30">
      <c r="A306" s="53">
        <v>233</v>
      </c>
      <c r="B306" s="77" t="s">
        <v>281</v>
      </c>
      <c r="C306" s="77"/>
      <c r="D306" s="77"/>
      <c r="E306" s="113"/>
      <c r="F306" s="113"/>
      <c r="G306" s="173">
        <v>29.22</v>
      </c>
      <c r="H306" s="71"/>
      <c r="I306" s="173">
        <v>45.2</v>
      </c>
      <c r="J306" s="184">
        <v>5800</v>
      </c>
      <c r="K306" s="180">
        <v>0.87</v>
      </c>
      <c r="L306" s="185" t="e">
        <f>#REF!+J306</f>
        <v>#REF!</v>
      </c>
      <c r="M306" s="185" t="e">
        <f>ROUND(#REF!-#REF!*5%+J306,-2)</f>
        <v>#REF!</v>
      </c>
      <c r="N306" s="154"/>
      <c r="O306" s="186"/>
      <c r="P306" s="266">
        <f t="shared" si="285"/>
        <v>30.09</v>
      </c>
      <c r="Q306" s="177">
        <v>13.09</v>
      </c>
      <c r="R306" s="187"/>
      <c r="S306" s="188">
        <f>SUM(I306+J306)</f>
        <v>5845.2</v>
      </c>
      <c r="T306" s="158"/>
      <c r="U306" s="189">
        <f>ROUND(I306-I306*5%+J306,-2)</f>
        <v>5800</v>
      </c>
      <c r="V306" s="34">
        <f t="shared" si="281"/>
        <v>28.629000000000001</v>
      </c>
      <c r="W306" s="34"/>
      <c r="X306" s="35">
        <f t="shared" si="282"/>
        <v>46.07</v>
      </c>
      <c r="Y306" s="36">
        <f t="shared" si="283"/>
        <v>43.81</v>
      </c>
      <c r="Z306" s="35">
        <f t="shared" si="284"/>
        <v>43.81</v>
      </c>
      <c r="AA306" s="1"/>
      <c r="AB306" s="1"/>
      <c r="AC306" s="1"/>
      <c r="AD306" s="1"/>
    </row>
    <row r="307" spans="1:30">
      <c r="A307" s="92"/>
      <c r="B307" s="536" t="s">
        <v>282</v>
      </c>
      <c r="C307" s="536"/>
      <c r="D307" s="536"/>
      <c r="E307" s="538"/>
      <c r="F307" s="538"/>
      <c r="G307" s="1"/>
      <c r="H307" s="84"/>
      <c r="I307" s="173"/>
      <c r="J307" s="174"/>
      <c r="K307" s="190"/>
      <c r="L307" s="191"/>
      <c r="M307" s="192"/>
      <c r="N307" s="115"/>
      <c r="O307" s="115"/>
      <c r="P307" s="266"/>
      <c r="Q307" s="177"/>
      <c r="R307" s="191"/>
      <c r="S307" s="193"/>
      <c r="T307" s="194"/>
      <c r="U307" s="195"/>
      <c r="V307" s="34"/>
      <c r="W307" s="34"/>
      <c r="X307" s="104"/>
      <c r="Y307" s="36"/>
      <c r="Z307" s="35"/>
      <c r="AA307" s="1"/>
      <c r="AB307" s="1"/>
      <c r="AC307" s="1"/>
      <c r="AD307" s="1"/>
    </row>
    <row r="308" spans="1:30">
      <c r="A308" s="53">
        <v>234</v>
      </c>
      <c r="B308" s="111" t="s">
        <v>283</v>
      </c>
      <c r="C308" s="111"/>
      <c r="D308" s="111"/>
      <c r="E308" s="123"/>
      <c r="F308" s="123"/>
      <c r="G308" s="173">
        <v>11.75</v>
      </c>
      <c r="H308" s="54"/>
      <c r="I308" s="173">
        <v>18.079999999999998</v>
      </c>
      <c r="J308" s="176">
        <v>5300</v>
      </c>
      <c r="K308" s="592">
        <v>0.7</v>
      </c>
      <c r="L308" s="75">
        <f>G308+J308</f>
        <v>5311.75</v>
      </c>
      <c r="M308" s="75">
        <f>ROUND(G308-G308*5%+J308,-2)</f>
        <v>5300</v>
      </c>
      <c r="N308" s="115"/>
      <c r="O308" s="115"/>
      <c r="P308" s="266">
        <f t="shared" si="285"/>
        <v>12.45</v>
      </c>
      <c r="Q308" s="177">
        <v>5.54</v>
      </c>
      <c r="R308" s="191"/>
      <c r="S308" s="193">
        <f t="shared" ref="S308:S313" si="286">SUM(I308+J308)</f>
        <v>5318.08</v>
      </c>
      <c r="T308" s="178"/>
      <c r="U308" s="139">
        <f t="shared" ref="U308:U313" si="287">ROUND(I308-I308*5%+J308,-2)</f>
        <v>5300</v>
      </c>
      <c r="V308" s="34">
        <f t="shared" si="281"/>
        <v>11.862499999999999</v>
      </c>
      <c r="W308" s="34"/>
      <c r="X308" s="35">
        <f>SUM(I308+K308)</f>
        <v>18.779999999999998</v>
      </c>
      <c r="Y308" s="36">
        <f t="shared" si="283"/>
        <v>17.875999999999998</v>
      </c>
      <c r="Z308" s="35">
        <f t="shared" si="284"/>
        <v>17.875999999999998</v>
      </c>
      <c r="AA308" s="1"/>
      <c r="AB308" s="1"/>
      <c r="AC308" s="1"/>
      <c r="AD308" s="1"/>
    </row>
    <row r="309" spans="1:30">
      <c r="A309" s="45">
        <v>235</v>
      </c>
      <c r="B309" s="111" t="s">
        <v>284</v>
      </c>
      <c r="C309" s="111"/>
      <c r="D309" s="111"/>
      <c r="E309" s="123"/>
      <c r="F309" s="123"/>
      <c r="G309" s="173">
        <v>14.56</v>
      </c>
      <c r="H309" s="54"/>
      <c r="I309" s="173">
        <v>22.6</v>
      </c>
      <c r="J309" s="176">
        <v>5800</v>
      </c>
      <c r="K309" s="176">
        <v>0.87</v>
      </c>
      <c r="L309" s="75">
        <f>G310+J309</f>
        <v>5805.82</v>
      </c>
      <c r="M309" s="60">
        <f>ROUND(G310-G310*5%+J309,-2)</f>
        <v>5800</v>
      </c>
      <c r="N309" s="60"/>
      <c r="O309" s="60"/>
      <c r="P309" s="266">
        <f t="shared" si="285"/>
        <v>15.43</v>
      </c>
      <c r="Q309" s="177">
        <v>6.83</v>
      </c>
      <c r="R309" s="186"/>
      <c r="S309" s="70">
        <f t="shared" si="286"/>
        <v>5822.6</v>
      </c>
      <c r="T309" s="178"/>
      <c r="U309" s="139">
        <f t="shared" si="287"/>
        <v>5800</v>
      </c>
      <c r="V309" s="34">
        <f t="shared" si="281"/>
        <v>14.702</v>
      </c>
      <c r="W309" s="34"/>
      <c r="X309" s="35">
        <f t="shared" si="282"/>
        <v>23.470000000000002</v>
      </c>
      <c r="Y309" s="36">
        <f t="shared" si="283"/>
        <v>22.340000000000003</v>
      </c>
      <c r="Z309" s="35">
        <f t="shared" si="284"/>
        <v>22.340000000000003</v>
      </c>
      <c r="AA309" s="1"/>
      <c r="AB309" s="1"/>
      <c r="AC309" s="1"/>
      <c r="AD309" s="1"/>
    </row>
    <row r="310" spans="1:30">
      <c r="A310" s="45">
        <v>236</v>
      </c>
      <c r="B310" s="763" t="s">
        <v>285</v>
      </c>
      <c r="C310" s="764"/>
      <c r="D310" s="764"/>
      <c r="E310" s="764"/>
      <c r="F310" s="765"/>
      <c r="G310" s="173">
        <v>5.82</v>
      </c>
      <c r="H310" s="54"/>
      <c r="I310" s="173">
        <v>9.0399999999999991</v>
      </c>
      <c r="J310" s="176">
        <v>5300</v>
      </c>
      <c r="K310" s="591">
        <v>0.7</v>
      </c>
      <c r="L310" s="75">
        <f>G311+J310</f>
        <v>5305.82</v>
      </c>
      <c r="M310" s="60">
        <f>ROUND(G311-G311*5%+J310,-2)</f>
        <v>5300</v>
      </c>
      <c r="N310" s="60"/>
      <c r="O310" s="60"/>
      <c r="P310" s="266">
        <f t="shared" si="285"/>
        <v>6.5200000000000005</v>
      </c>
      <c r="Q310" s="118">
        <v>3.03</v>
      </c>
      <c r="R310" s="186"/>
      <c r="S310" s="70">
        <f t="shared" si="286"/>
        <v>5309.04</v>
      </c>
      <c r="T310" s="178"/>
      <c r="U310" s="139">
        <f t="shared" si="287"/>
        <v>5300</v>
      </c>
      <c r="V310" s="104">
        <f t="shared" si="281"/>
        <v>6.2290000000000001</v>
      </c>
      <c r="W310" s="104"/>
      <c r="X310" s="35">
        <f t="shared" si="282"/>
        <v>9.7399999999999984</v>
      </c>
      <c r="Y310" s="36">
        <f t="shared" si="283"/>
        <v>9.2879999999999985</v>
      </c>
      <c r="Z310" s="35">
        <f t="shared" si="284"/>
        <v>9.2879999999999985</v>
      </c>
      <c r="AA310" s="1"/>
      <c r="AB310" s="1"/>
      <c r="AC310" s="1"/>
      <c r="AD310" s="1"/>
    </row>
    <row r="311" spans="1:30">
      <c r="A311" s="45">
        <v>237</v>
      </c>
      <c r="B311" s="763" t="s">
        <v>286</v>
      </c>
      <c r="C311" s="764"/>
      <c r="D311" s="764"/>
      <c r="E311" s="764"/>
      <c r="F311" s="765"/>
      <c r="G311" s="173">
        <v>5.82</v>
      </c>
      <c r="H311" s="54"/>
      <c r="I311" s="173">
        <v>9.0399999999999991</v>
      </c>
      <c r="J311" s="176">
        <v>5300</v>
      </c>
      <c r="K311" s="591">
        <v>0.7</v>
      </c>
      <c r="L311" s="75">
        <f>G312+J311</f>
        <v>5308.63</v>
      </c>
      <c r="M311" s="60">
        <f>ROUND(G312-G312*5%+J311,-2)</f>
        <v>5300</v>
      </c>
      <c r="N311" s="60"/>
      <c r="O311" s="60"/>
      <c r="P311" s="266">
        <f t="shared" si="285"/>
        <v>6.5200000000000005</v>
      </c>
      <c r="Q311" s="118">
        <v>3.03</v>
      </c>
      <c r="R311" s="186"/>
      <c r="S311" s="70">
        <f t="shared" si="286"/>
        <v>5309.04</v>
      </c>
      <c r="T311" s="178"/>
      <c r="U311" s="139">
        <f t="shared" si="287"/>
        <v>5300</v>
      </c>
      <c r="V311" s="104">
        <f t="shared" si="281"/>
        <v>6.2290000000000001</v>
      </c>
      <c r="W311" s="104"/>
      <c r="X311" s="35">
        <f t="shared" si="282"/>
        <v>9.7399999999999984</v>
      </c>
      <c r="Y311" s="36">
        <f t="shared" si="283"/>
        <v>9.2879999999999985</v>
      </c>
      <c r="Z311" s="35">
        <f t="shared" si="284"/>
        <v>9.2879999999999985</v>
      </c>
      <c r="AA311" s="1"/>
      <c r="AB311" s="1"/>
      <c r="AC311" s="1"/>
      <c r="AD311" s="1"/>
    </row>
    <row r="312" spans="1:30">
      <c r="A312" s="38">
        <v>238</v>
      </c>
      <c r="B312" s="763" t="s">
        <v>287</v>
      </c>
      <c r="C312" s="764"/>
      <c r="D312" s="764"/>
      <c r="E312" s="764"/>
      <c r="F312" s="765"/>
      <c r="G312" s="173">
        <v>8.6300000000000008</v>
      </c>
      <c r="H312" s="54"/>
      <c r="I312" s="173">
        <v>13.56</v>
      </c>
      <c r="J312" s="176">
        <v>5300</v>
      </c>
      <c r="K312" s="591">
        <v>0.7</v>
      </c>
      <c r="L312" s="75">
        <f>G313+J312</f>
        <v>5311.75</v>
      </c>
      <c r="M312" s="60">
        <f>ROUND(G313-G313*5%+J312,-2)</f>
        <v>5300</v>
      </c>
      <c r="N312" s="60"/>
      <c r="O312" s="60"/>
      <c r="P312" s="266">
        <f t="shared" si="285"/>
        <v>9.33</v>
      </c>
      <c r="Q312" s="118">
        <v>4.28</v>
      </c>
      <c r="R312" s="186"/>
      <c r="S312" s="70">
        <f t="shared" si="286"/>
        <v>5313.56</v>
      </c>
      <c r="T312" s="178"/>
      <c r="U312" s="139">
        <f t="shared" si="287"/>
        <v>5300</v>
      </c>
      <c r="V312" s="104">
        <f t="shared" si="281"/>
        <v>8.8985000000000003</v>
      </c>
      <c r="W312" s="104"/>
      <c r="X312" s="35">
        <f t="shared" si="282"/>
        <v>14.26</v>
      </c>
      <c r="Y312" s="36">
        <f t="shared" si="283"/>
        <v>13.581999999999999</v>
      </c>
      <c r="Z312" s="35">
        <f t="shared" si="284"/>
        <v>13.581999999999999</v>
      </c>
      <c r="AA312" s="1"/>
      <c r="AB312" s="1"/>
      <c r="AC312" s="1"/>
      <c r="AD312" s="1"/>
    </row>
    <row r="313" spans="1:30">
      <c r="A313" s="38">
        <v>239</v>
      </c>
      <c r="B313" s="763" t="s">
        <v>288</v>
      </c>
      <c r="C313" s="764"/>
      <c r="D313" s="764"/>
      <c r="E313" s="764"/>
      <c r="F313" s="765"/>
      <c r="G313" s="173">
        <v>11.75</v>
      </c>
      <c r="H313" s="84"/>
      <c r="I313" s="173">
        <v>18.309999999999999</v>
      </c>
      <c r="J313" s="176">
        <v>5800</v>
      </c>
      <c r="K313" s="176">
        <v>0.87</v>
      </c>
      <c r="L313" s="75">
        <f>G315+J313</f>
        <v>5808.63</v>
      </c>
      <c r="M313" s="60">
        <f>ROUND(G315-G315*5%+J313,-2)</f>
        <v>5800</v>
      </c>
      <c r="N313" s="60"/>
      <c r="O313" s="60"/>
      <c r="P313" s="266">
        <f t="shared" si="285"/>
        <v>12.62</v>
      </c>
      <c r="Q313" s="118">
        <v>5.59</v>
      </c>
      <c r="R313" s="186"/>
      <c r="S313" s="70">
        <f t="shared" si="286"/>
        <v>5818.31</v>
      </c>
      <c r="T313" s="178"/>
      <c r="U313" s="139">
        <f t="shared" si="287"/>
        <v>5800</v>
      </c>
      <c r="V313" s="104">
        <f t="shared" si="281"/>
        <v>12.032499999999999</v>
      </c>
      <c r="W313" s="104"/>
      <c r="X313" s="35">
        <f t="shared" si="282"/>
        <v>19.18</v>
      </c>
      <c r="Y313" s="36">
        <f t="shared" si="283"/>
        <v>18.264499999999998</v>
      </c>
      <c r="Z313" s="35">
        <f t="shared" si="284"/>
        <v>18.264499999999998</v>
      </c>
      <c r="AA313" s="1"/>
      <c r="AB313" s="1"/>
      <c r="AC313" s="1"/>
      <c r="AD313" s="1"/>
    </row>
    <row r="314" spans="1:30">
      <c r="A314" s="38">
        <v>240</v>
      </c>
      <c r="B314" s="763" t="s">
        <v>289</v>
      </c>
      <c r="C314" s="764"/>
      <c r="D314" s="764"/>
      <c r="E314" s="764"/>
      <c r="F314" s="765"/>
      <c r="G314" s="173">
        <v>14.06</v>
      </c>
      <c r="H314" s="84"/>
      <c r="I314" s="173">
        <v>27.35</v>
      </c>
      <c r="J314" s="176"/>
      <c r="K314" s="176">
        <v>1.57</v>
      </c>
      <c r="L314" s="75"/>
      <c r="M314" s="60"/>
      <c r="N314" s="60"/>
      <c r="O314" s="60"/>
      <c r="P314" s="266">
        <f t="shared" ref="P314" si="288">SUM(G314+K314)</f>
        <v>15.63</v>
      </c>
      <c r="Q314" s="118"/>
      <c r="R314" s="186"/>
      <c r="S314" s="70"/>
      <c r="T314" s="178"/>
      <c r="U314" s="139"/>
      <c r="V314" s="104">
        <f t="shared" ref="V314" si="289">SUM(G314-G314*5%+K314)</f>
        <v>14.927000000000001</v>
      </c>
      <c r="W314" s="104"/>
      <c r="X314" s="35">
        <f t="shared" ref="X314" si="290">SUM(I314+K314)</f>
        <v>28.92</v>
      </c>
      <c r="Y314" s="105"/>
      <c r="Z314" s="37"/>
      <c r="AA314" s="1"/>
      <c r="AB314" s="1"/>
      <c r="AC314" s="1"/>
      <c r="AD314" s="1"/>
    </row>
    <row r="315" spans="1:30">
      <c r="A315" s="38">
        <v>241</v>
      </c>
      <c r="B315" s="763" t="s">
        <v>290</v>
      </c>
      <c r="C315" s="764"/>
      <c r="D315" s="764"/>
      <c r="E315" s="764"/>
      <c r="F315" s="765"/>
      <c r="G315" s="173">
        <v>8.6300000000000008</v>
      </c>
      <c r="H315" s="84"/>
      <c r="I315" s="173">
        <v>13.56</v>
      </c>
      <c r="J315" s="176"/>
      <c r="K315" s="591">
        <v>0.7</v>
      </c>
      <c r="L315" s="75"/>
      <c r="M315" s="60"/>
      <c r="N315" s="60"/>
      <c r="O315" s="60"/>
      <c r="P315" s="266">
        <f t="shared" si="285"/>
        <v>9.33</v>
      </c>
      <c r="Q315" s="118">
        <v>4.28</v>
      </c>
      <c r="R315" s="186"/>
      <c r="S315" s="70"/>
      <c r="T315" s="178"/>
      <c r="U315" s="139"/>
      <c r="V315" s="104">
        <f t="shared" si="281"/>
        <v>8.8985000000000003</v>
      </c>
      <c r="W315" s="104"/>
      <c r="X315" s="35">
        <f>SUM(I315+K315)</f>
        <v>14.26</v>
      </c>
      <c r="Y315" s="105">
        <f t="shared" si="283"/>
        <v>13.581999999999999</v>
      </c>
      <c r="Z315" s="37">
        <f t="shared" si="284"/>
        <v>13.581999999999999</v>
      </c>
      <c r="AA315" s="1"/>
      <c r="AB315" s="1"/>
      <c r="AC315" s="1"/>
      <c r="AD315" s="1"/>
    </row>
    <row r="316" spans="1:30">
      <c r="A316" s="45">
        <v>242</v>
      </c>
      <c r="B316" s="110" t="s">
        <v>291</v>
      </c>
      <c r="C316" s="665"/>
      <c r="D316" s="665"/>
      <c r="E316" s="666"/>
      <c r="F316" s="666"/>
      <c r="G316" s="173">
        <v>26.2</v>
      </c>
      <c r="H316" s="81"/>
      <c r="I316" s="173">
        <v>59.03</v>
      </c>
      <c r="J316" s="196">
        <v>5600</v>
      </c>
      <c r="K316" s="180">
        <v>0.79</v>
      </c>
      <c r="L316" s="186" t="e">
        <f>#REF!+J316</f>
        <v>#REF!</v>
      </c>
      <c r="M316" s="60" t="e">
        <f>ROUND(#REF!-#REF!*5%+J316,-2)</f>
        <v>#REF!</v>
      </c>
      <c r="N316" s="75"/>
      <c r="O316" s="60"/>
      <c r="P316" s="266">
        <f>SUM(G316+K316)</f>
        <v>26.99</v>
      </c>
      <c r="Q316" s="118">
        <v>11.82</v>
      </c>
      <c r="R316" s="186"/>
      <c r="S316" s="197">
        <f>SUM(I316+J316)</f>
        <v>5659.03</v>
      </c>
      <c r="T316" s="178"/>
      <c r="U316" s="139">
        <f>ROUND(I316-I316*5%+J316,-2)</f>
        <v>5700</v>
      </c>
      <c r="V316" s="104">
        <f t="shared" si="281"/>
        <v>25.68</v>
      </c>
      <c r="W316" s="104"/>
      <c r="X316" s="35">
        <f>SUM(I316+K316)</f>
        <v>59.82</v>
      </c>
      <c r="Y316" s="105">
        <f t="shared" si="283"/>
        <v>56.868499999999997</v>
      </c>
      <c r="Z316" s="37">
        <f t="shared" si="284"/>
        <v>56.868499999999997</v>
      </c>
      <c r="AA316" s="1"/>
      <c r="AB316" s="1"/>
      <c r="AC316" s="1"/>
      <c r="AD316" s="1"/>
    </row>
    <row r="317" spans="1:30">
      <c r="A317" s="593">
        <v>243</v>
      </c>
      <c r="B317" s="763" t="s">
        <v>292</v>
      </c>
      <c r="C317" s="764"/>
      <c r="D317" s="764"/>
      <c r="E317" s="764"/>
      <c r="F317" s="765"/>
      <c r="G317" s="173">
        <v>23.29</v>
      </c>
      <c r="H317" s="43"/>
      <c r="I317" s="606">
        <v>36.159999999999997</v>
      </c>
      <c r="J317" s="199"/>
      <c r="K317" s="200">
        <v>0.87</v>
      </c>
      <c r="L317" s="201"/>
      <c r="M317" s="202"/>
      <c r="N317" s="202"/>
      <c r="O317" s="202"/>
      <c r="P317" s="266">
        <f t="shared" si="285"/>
        <v>24.16</v>
      </c>
      <c r="Q317" s="118">
        <v>10.59</v>
      </c>
      <c r="R317" s="201"/>
      <c r="S317" s="203"/>
      <c r="T317" s="204"/>
      <c r="U317" s="189"/>
      <c r="V317" s="104">
        <f t="shared" si="281"/>
        <v>22.9955</v>
      </c>
      <c r="W317" s="104"/>
      <c r="X317" s="35">
        <f>SUM(I317+K317)</f>
        <v>37.029999999999994</v>
      </c>
      <c r="Y317" s="105">
        <f t="shared" si="283"/>
        <v>35.221999999999994</v>
      </c>
      <c r="Z317" s="37">
        <f t="shared" si="284"/>
        <v>35.221999999999994</v>
      </c>
      <c r="AA317" s="1"/>
      <c r="AB317" s="1"/>
      <c r="AC317" s="1"/>
      <c r="AD317" s="1"/>
    </row>
    <row r="318" spans="1:30">
      <c r="A318" s="593">
        <v>244</v>
      </c>
      <c r="B318" s="757" t="s">
        <v>293</v>
      </c>
      <c r="C318" s="758"/>
      <c r="D318" s="758"/>
      <c r="E318" s="758"/>
      <c r="F318" s="759"/>
      <c r="G318" s="205"/>
      <c r="H318" s="47"/>
      <c r="I318" s="606"/>
      <c r="J318" s="199"/>
      <c r="K318" s="200"/>
      <c r="L318" s="201"/>
      <c r="M318" s="201"/>
      <c r="N318" s="202"/>
      <c r="O318" s="202"/>
      <c r="P318" s="267"/>
      <c r="Q318" s="206"/>
      <c r="R318" s="201"/>
      <c r="S318" s="203"/>
      <c r="T318" s="204"/>
      <c r="U318" s="189"/>
      <c r="V318" s="104"/>
      <c r="W318" s="207"/>
      <c r="X318" s="207"/>
      <c r="Y318" s="208"/>
      <c r="Z318" s="37"/>
      <c r="AA318" s="1"/>
      <c r="AB318" s="1"/>
      <c r="AC318" s="1"/>
      <c r="AD318" s="1"/>
    </row>
    <row r="319" spans="1:30">
      <c r="A319" s="683"/>
      <c r="B319" s="754" t="s">
        <v>294</v>
      </c>
      <c r="C319" s="755"/>
      <c r="D319" s="755"/>
      <c r="E319" s="755"/>
      <c r="F319" s="756"/>
      <c r="G319" s="173">
        <v>23.29</v>
      </c>
      <c r="H319" s="661"/>
      <c r="I319" s="173">
        <v>36.159999999999997</v>
      </c>
      <c r="J319" s="209">
        <v>5800</v>
      </c>
      <c r="K319" s="180">
        <v>0.87</v>
      </c>
      <c r="L319" s="154" t="e">
        <f>#REF!+J319</f>
        <v>#REF!</v>
      </c>
      <c r="M319" s="154" t="e">
        <f>ROUND(#REF!-#REF!*5%+J319,-2)</f>
        <v>#REF!</v>
      </c>
      <c r="N319" s="154"/>
      <c r="O319" s="154"/>
      <c r="P319" s="268">
        <f t="shared" si="285"/>
        <v>24.16</v>
      </c>
      <c r="Q319" s="210">
        <v>10.59</v>
      </c>
      <c r="R319" s="154"/>
      <c r="S319" s="211">
        <f>SUM(I319+J319)</f>
        <v>5836.16</v>
      </c>
      <c r="T319" s="158"/>
      <c r="U319" s="133">
        <f>ROUND(I319-I319*5%+J319,-2)</f>
        <v>5800</v>
      </c>
      <c r="V319" s="104">
        <f t="shared" si="281"/>
        <v>22.9955</v>
      </c>
      <c r="W319" s="104"/>
      <c r="X319" s="35">
        <f>SUM(I319+K319)</f>
        <v>37.029999999999994</v>
      </c>
      <c r="Y319" s="212">
        <f t="shared" si="283"/>
        <v>35.221999999999994</v>
      </c>
      <c r="Z319" s="37">
        <f>SUM(I319-I319*5%+K319)</f>
        <v>35.221999999999994</v>
      </c>
      <c r="AA319" s="1"/>
      <c r="AB319" s="1"/>
      <c r="AC319" s="1"/>
      <c r="AD319" s="1"/>
    </row>
    <row r="320" spans="1:30">
      <c r="A320" s="593">
        <v>245</v>
      </c>
      <c r="B320" s="757" t="s">
        <v>295</v>
      </c>
      <c r="C320" s="758"/>
      <c r="D320" s="758"/>
      <c r="E320" s="758"/>
      <c r="F320" s="759"/>
      <c r="G320" s="205"/>
      <c r="H320" s="47"/>
      <c r="I320" s="606"/>
      <c r="J320" s="199"/>
      <c r="K320" s="200"/>
      <c r="L320" s="201"/>
      <c r="M320" s="201"/>
      <c r="N320" s="202"/>
      <c r="O320" s="202"/>
      <c r="P320" s="267"/>
      <c r="Q320" s="206"/>
      <c r="R320" s="201"/>
      <c r="S320" s="203"/>
      <c r="T320" s="204"/>
      <c r="U320" s="189"/>
      <c r="V320" s="104"/>
      <c r="W320" s="207"/>
      <c r="X320" s="207"/>
      <c r="Y320" s="208"/>
      <c r="Z320" s="37"/>
      <c r="AA320" s="1"/>
      <c r="AB320" s="1"/>
      <c r="AC320" s="1"/>
      <c r="AD320" s="1"/>
    </row>
    <row r="321" spans="1:30">
      <c r="A321" s="683"/>
      <c r="B321" s="754" t="s">
        <v>296</v>
      </c>
      <c r="C321" s="755"/>
      <c r="D321" s="755"/>
      <c r="E321" s="755"/>
      <c r="F321" s="756"/>
      <c r="G321" s="173">
        <v>23.29</v>
      </c>
      <c r="H321" s="661"/>
      <c r="I321" s="173">
        <v>36.159999999999997</v>
      </c>
      <c r="J321" s="209">
        <v>5800</v>
      </c>
      <c r="K321" s="180">
        <v>0.87</v>
      </c>
      <c r="L321" s="154" t="e">
        <f>#REF!+J321</f>
        <v>#REF!</v>
      </c>
      <c r="M321" s="154" t="e">
        <f>ROUND(#REF!-#REF!*5%+J321,-2)</f>
        <v>#REF!</v>
      </c>
      <c r="N321" s="154"/>
      <c r="O321" s="154"/>
      <c r="P321" s="268">
        <f t="shared" ref="P321" si="291">SUM(G321+K321)</f>
        <v>24.16</v>
      </c>
      <c r="Q321" s="210">
        <v>10.59</v>
      </c>
      <c r="R321" s="154"/>
      <c r="S321" s="211">
        <f>SUM(I321+J321)</f>
        <v>5836.16</v>
      </c>
      <c r="T321" s="158"/>
      <c r="U321" s="133">
        <f>ROUND(I321-I321*5%+J321,-2)</f>
        <v>5800</v>
      </c>
      <c r="V321" s="104">
        <f t="shared" ref="V321" si="292">SUM(G321-G321*5%+K321)</f>
        <v>22.9955</v>
      </c>
      <c r="W321" s="104"/>
      <c r="X321" s="35">
        <f>SUM(I321+K321)</f>
        <v>37.029999999999994</v>
      </c>
      <c r="Y321" s="212">
        <f t="shared" ref="Y321" si="293">SUM(I321-I321*5%+K321)</f>
        <v>35.221999999999994</v>
      </c>
      <c r="Z321" s="37">
        <f>SUM(I321-I321*5%+K321)</f>
        <v>35.221999999999994</v>
      </c>
      <c r="AA321" s="1"/>
      <c r="AB321" s="1"/>
      <c r="AC321" s="1"/>
      <c r="AD321" s="1"/>
    </row>
    <row r="322" spans="1:30">
      <c r="A322" s="594"/>
      <c r="B322" s="754" t="s">
        <v>297</v>
      </c>
      <c r="C322" s="755"/>
      <c r="D322" s="755"/>
      <c r="E322" s="755"/>
      <c r="F322" s="756"/>
      <c r="G322" s="173"/>
      <c r="H322" s="71"/>
      <c r="I322" s="598"/>
      <c r="J322" s="66"/>
      <c r="K322" s="214"/>
      <c r="L322" s="215"/>
      <c r="M322" s="215"/>
      <c r="N322" s="66"/>
      <c r="O322" s="66"/>
      <c r="P322" s="216"/>
      <c r="Q322" s="216"/>
      <c r="R322" s="66"/>
      <c r="S322" s="211"/>
      <c r="T322" s="158"/>
      <c r="U322" s="133"/>
      <c r="V322" s="217"/>
      <c r="W322" s="217"/>
      <c r="X322" s="217"/>
      <c r="Y322" s="212"/>
      <c r="Z322" s="218"/>
      <c r="AA322" s="1"/>
      <c r="AB322" s="1"/>
      <c r="AC322" s="1"/>
      <c r="AD322" s="1"/>
    </row>
    <row r="323" spans="1:30">
      <c r="A323" s="593">
        <v>246</v>
      </c>
      <c r="B323" s="757" t="s">
        <v>295</v>
      </c>
      <c r="C323" s="758"/>
      <c r="D323" s="758"/>
      <c r="E323" s="758"/>
      <c r="F323" s="759"/>
      <c r="G323" s="205"/>
      <c r="H323" s="47"/>
      <c r="I323" s="606"/>
      <c r="J323" s="199"/>
      <c r="K323" s="200"/>
      <c r="L323" s="201"/>
      <c r="M323" s="201"/>
      <c r="N323" s="202"/>
      <c r="O323" s="202"/>
      <c r="P323" s="267"/>
      <c r="Q323" s="206"/>
      <c r="R323" s="201"/>
      <c r="S323" s="203"/>
      <c r="T323" s="204"/>
      <c r="U323" s="189"/>
      <c r="V323" s="104"/>
      <c r="W323" s="207"/>
      <c r="X323" s="207"/>
      <c r="Y323" s="208"/>
      <c r="Z323" s="37"/>
      <c r="AA323" s="1"/>
      <c r="AB323" s="1"/>
      <c r="AC323" s="1"/>
      <c r="AD323" s="1"/>
    </row>
    <row r="324" spans="1:30">
      <c r="A324" s="683"/>
      <c r="B324" s="754" t="s">
        <v>298</v>
      </c>
      <c r="C324" s="755"/>
      <c r="D324" s="755"/>
      <c r="E324" s="755"/>
      <c r="F324" s="756"/>
      <c r="G324" s="173">
        <v>23.29</v>
      </c>
      <c r="H324" s="661"/>
      <c r="I324" s="173">
        <v>36.159999999999997</v>
      </c>
      <c r="J324" s="209">
        <v>5800</v>
      </c>
      <c r="K324" s="180">
        <v>0.87</v>
      </c>
      <c r="L324" s="154" t="e">
        <f>#REF!+J324</f>
        <v>#REF!</v>
      </c>
      <c r="M324" s="154" t="e">
        <f>ROUND(#REF!-#REF!*5%+J324,-2)</f>
        <v>#REF!</v>
      </c>
      <c r="N324" s="154"/>
      <c r="O324" s="154"/>
      <c r="P324" s="268">
        <f t="shared" ref="P324" si="294">SUM(G324+K324)</f>
        <v>24.16</v>
      </c>
      <c r="Q324" s="210">
        <v>10.59</v>
      </c>
      <c r="R324" s="154"/>
      <c r="S324" s="211">
        <f>SUM(I324+J324)</f>
        <v>5836.16</v>
      </c>
      <c r="T324" s="158"/>
      <c r="U324" s="133">
        <f>ROUND(I324-I324*5%+J324,-2)</f>
        <v>5800</v>
      </c>
      <c r="V324" s="104">
        <f t="shared" ref="V324" si="295">SUM(G324-G324*5%+K324)</f>
        <v>22.9955</v>
      </c>
      <c r="W324" s="104"/>
      <c r="X324" s="35">
        <f>SUM(I324+K324)</f>
        <v>37.029999999999994</v>
      </c>
      <c r="Y324" s="212">
        <f t="shared" ref="Y324" si="296">SUM(I324-I324*5%+K324)</f>
        <v>35.221999999999994</v>
      </c>
      <c r="Z324" s="37">
        <f>SUM(I324-I324*5%+K324)</f>
        <v>35.221999999999994</v>
      </c>
      <c r="AA324" s="1"/>
      <c r="AB324" s="1"/>
      <c r="AC324" s="1"/>
      <c r="AD324" s="1"/>
    </row>
    <row r="325" spans="1:30">
      <c r="A325" s="683"/>
      <c r="B325" s="754" t="s">
        <v>299</v>
      </c>
      <c r="C325" s="755"/>
      <c r="D325" s="755"/>
      <c r="E325" s="755"/>
      <c r="F325" s="756"/>
      <c r="G325" s="205"/>
      <c r="H325" s="43"/>
      <c r="I325" s="598"/>
      <c r="J325" s="219"/>
      <c r="K325" s="220"/>
      <c r="L325" s="187"/>
      <c r="M325" s="187"/>
      <c r="N325" s="154"/>
      <c r="O325" s="154"/>
      <c r="P325" s="216"/>
      <c r="Q325" s="216"/>
      <c r="R325" s="187"/>
      <c r="S325" s="221"/>
      <c r="T325" s="158"/>
      <c r="U325" s="133"/>
      <c r="V325" s="222"/>
      <c r="W325" s="222"/>
      <c r="X325" s="222"/>
      <c r="Y325" s="212"/>
      <c r="Z325" s="218"/>
      <c r="AA325" s="1"/>
      <c r="AB325" s="1"/>
      <c r="AC325" s="1"/>
      <c r="AD325" s="1"/>
    </row>
    <row r="326" spans="1:30">
      <c r="A326" s="595"/>
      <c r="B326" s="760" t="s">
        <v>297</v>
      </c>
      <c r="C326" s="761"/>
      <c r="D326" s="761"/>
      <c r="E326" s="761"/>
      <c r="F326" s="762"/>
      <c r="G326" s="223"/>
      <c r="H326" s="84"/>
      <c r="I326" s="223"/>
      <c r="J326" s="114"/>
      <c r="K326" s="76"/>
      <c r="L326" s="109"/>
      <c r="M326" s="109"/>
      <c r="N326" s="114"/>
      <c r="O326" s="114"/>
      <c r="P326" s="225"/>
      <c r="Q326" s="225"/>
      <c r="R326" s="114"/>
      <c r="S326" s="226"/>
      <c r="T326" s="227"/>
      <c r="U326" s="169"/>
      <c r="V326" s="228"/>
      <c r="W326" s="228"/>
      <c r="X326" s="228"/>
      <c r="Y326" s="229"/>
      <c r="Z326" s="230"/>
      <c r="AA326" s="1"/>
      <c r="AB326" s="1"/>
      <c r="AC326" s="1"/>
      <c r="AD326" s="1"/>
    </row>
    <row r="327" spans="1:30">
      <c r="A327" s="751" t="s">
        <v>541</v>
      </c>
      <c r="B327" s="752"/>
      <c r="C327" s="752"/>
      <c r="D327" s="752"/>
      <c r="E327" s="752"/>
      <c r="F327" s="752"/>
      <c r="G327" s="752"/>
      <c r="H327" s="752"/>
      <c r="I327" s="752"/>
      <c r="J327" s="752"/>
      <c r="K327" s="752"/>
      <c r="L327" s="752"/>
      <c r="M327" s="752"/>
      <c r="N327" s="752"/>
      <c r="O327" s="752"/>
      <c r="P327" s="752"/>
      <c r="Q327" s="752"/>
      <c r="R327" s="752"/>
      <c r="S327" s="752"/>
      <c r="T327" s="752"/>
      <c r="U327" s="752"/>
      <c r="V327" s="752"/>
      <c r="W327" s="752"/>
      <c r="X327" s="753"/>
      <c r="Y327" s="1"/>
      <c r="Z327" s="1"/>
    </row>
    <row r="328" spans="1:30">
      <c r="A328" s="593">
        <v>247</v>
      </c>
      <c r="B328" s="754" t="s">
        <v>542</v>
      </c>
      <c r="C328" s="755"/>
      <c r="D328" s="755"/>
      <c r="E328" s="755"/>
      <c r="F328" s="656"/>
      <c r="G328" s="662"/>
      <c r="H328" s="662"/>
      <c r="I328" s="662"/>
      <c r="J328" s="662"/>
      <c r="K328" s="662"/>
      <c r="L328" s="662"/>
      <c r="M328" s="662"/>
      <c r="N328" s="662"/>
      <c r="O328" s="662"/>
      <c r="P328" s="715" t="s">
        <v>543</v>
      </c>
      <c r="Q328" s="715"/>
      <c r="R328" s="715"/>
      <c r="S328" s="715"/>
      <c r="T328" s="715"/>
      <c r="U328" s="715"/>
      <c r="V328" s="715"/>
      <c r="W328" s="715"/>
      <c r="X328" s="715" t="s">
        <v>543</v>
      </c>
      <c r="Y328" s="1"/>
      <c r="Z328" s="1"/>
    </row>
    <row r="329" spans="1:30">
      <c r="A329" s="593">
        <v>248</v>
      </c>
      <c r="B329" s="757" t="s">
        <v>544</v>
      </c>
      <c r="C329" s="758"/>
      <c r="D329" s="758"/>
      <c r="E329" s="758"/>
      <c r="F329" s="759"/>
      <c r="G329" s="103"/>
      <c r="H329" s="819"/>
      <c r="I329" s="819"/>
      <c r="J329" s="103"/>
      <c r="K329" s="103"/>
      <c r="L329" s="103"/>
      <c r="M329" s="103"/>
      <c r="N329" s="103"/>
      <c r="O329" s="103"/>
      <c r="P329" s="716">
        <v>15</v>
      </c>
      <c r="Q329" s="717"/>
      <c r="R329" s="717"/>
      <c r="S329" s="717"/>
      <c r="T329" s="717"/>
      <c r="U329" s="717"/>
      <c r="V329" s="717"/>
      <c r="W329" s="717"/>
      <c r="X329" s="716">
        <v>15</v>
      </c>
      <c r="Y329" s="1"/>
      <c r="Z329" s="1"/>
    </row>
    <row r="330" spans="1:30">
      <c r="A330" s="593">
        <v>249</v>
      </c>
      <c r="B330" s="757" t="s">
        <v>545</v>
      </c>
      <c r="C330" s="758"/>
      <c r="D330" s="758"/>
      <c r="E330" s="758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716">
        <v>22.5</v>
      </c>
      <c r="Q330" s="717"/>
      <c r="R330" s="717"/>
      <c r="S330" s="717"/>
      <c r="T330" s="717"/>
      <c r="U330" s="717"/>
      <c r="V330" s="717"/>
      <c r="W330" s="717"/>
      <c r="X330" s="716">
        <v>22.5</v>
      </c>
      <c r="Y330" s="1"/>
      <c r="Z330" s="1"/>
    </row>
    <row r="331" spans="1:30">
      <c r="A331" s="541">
        <v>250</v>
      </c>
      <c r="B331" s="769" t="s">
        <v>546</v>
      </c>
      <c r="C331" s="770"/>
      <c r="D331" s="770"/>
      <c r="E331" s="771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716">
        <v>30</v>
      </c>
      <c r="Q331" s="717"/>
      <c r="R331" s="717"/>
      <c r="S331" s="717"/>
      <c r="T331" s="717"/>
      <c r="U331" s="717"/>
      <c r="V331" s="717"/>
      <c r="W331" s="717"/>
      <c r="X331" s="716">
        <v>30</v>
      </c>
      <c r="Y331" s="1"/>
      <c r="Z331" s="1"/>
    </row>
  </sheetData>
  <mergeCells count="126">
    <mergeCell ref="B329:F329"/>
    <mergeCell ref="H329:I329"/>
    <mergeCell ref="B330:E330"/>
    <mergeCell ref="B331:E331"/>
    <mergeCell ref="K2:X2"/>
    <mergeCell ref="A1:Y1"/>
    <mergeCell ref="B3:F3"/>
    <mergeCell ref="J3:K3"/>
    <mergeCell ref="L3:M3"/>
    <mergeCell ref="P3:V3"/>
    <mergeCell ref="X3:Z3"/>
    <mergeCell ref="B50:F50"/>
    <mergeCell ref="B51:F51"/>
    <mergeCell ref="B52:F52"/>
    <mergeCell ref="B53:F53"/>
    <mergeCell ref="B54:F54"/>
    <mergeCell ref="B55:F55"/>
    <mergeCell ref="B5:Y5"/>
    <mergeCell ref="B44:Y44"/>
    <mergeCell ref="B46:F46"/>
    <mergeCell ref="B47:F47"/>
    <mergeCell ref="B48:F48"/>
    <mergeCell ref="B49:F49"/>
    <mergeCell ref="B62:F62"/>
    <mergeCell ref="B63:F63"/>
    <mergeCell ref="B64:F64"/>
    <mergeCell ref="B65:F65"/>
    <mergeCell ref="B66:F66"/>
    <mergeCell ref="A67:Y67"/>
    <mergeCell ref="B56:F56"/>
    <mergeCell ref="B57:F57"/>
    <mergeCell ref="B58:F58"/>
    <mergeCell ref="B59:F59"/>
    <mergeCell ref="B60:F60"/>
    <mergeCell ref="B61:F61"/>
    <mergeCell ref="B96:E96"/>
    <mergeCell ref="B97:E97"/>
    <mergeCell ref="A104:Y104"/>
    <mergeCell ref="B122:F122"/>
    <mergeCell ref="B126:F126"/>
    <mergeCell ref="B128:F128"/>
    <mergeCell ref="A68:Y68"/>
    <mergeCell ref="J69:K69"/>
    <mergeCell ref="L69:M69"/>
    <mergeCell ref="P69:V69"/>
    <mergeCell ref="X69:Z69"/>
    <mergeCell ref="B72:F72"/>
    <mergeCell ref="B138:F138"/>
    <mergeCell ref="A145:Y145"/>
    <mergeCell ref="B154:F154"/>
    <mergeCell ref="A185:Y185"/>
    <mergeCell ref="B186:F186"/>
    <mergeCell ref="A132:Y132"/>
    <mergeCell ref="B133:F133"/>
    <mergeCell ref="B134:F134"/>
    <mergeCell ref="B135:F135"/>
    <mergeCell ref="B136:F136"/>
    <mergeCell ref="B137:F137"/>
    <mergeCell ref="A140:X140"/>
    <mergeCell ref="B141:F141"/>
    <mergeCell ref="B142:F142"/>
    <mergeCell ref="B143:F143"/>
    <mergeCell ref="B144:F144"/>
    <mergeCell ref="B139:E139"/>
    <mergeCell ref="B150:F150"/>
    <mergeCell ref="B192:F192"/>
    <mergeCell ref="A193:Y193"/>
    <mergeCell ref="B201:F201"/>
    <mergeCell ref="J247:K247"/>
    <mergeCell ref="L247:M247"/>
    <mergeCell ref="P247:V247"/>
    <mergeCell ref="X247:Z247"/>
    <mergeCell ref="L252:M252"/>
    <mergeCell ref="P252:V252"/>
    <mergeCell ref="X252:Z252"/>
    <mergeCell ref="B202:F202"/>
    <mergeCell ref="B203:F203"/>
    <mergeCell ref="B204:Y204"/>
    <mergeCell ref="A206:Y206"/>
    <mergeCell ref="E244:F244"/>
    <mergeCell ref="A246:Y246"/>
    <mergeCell ref="B279:Y279"/>
    <mergeCell ref="B280:F280"/>
    <mergeCell ref="B281:F281"/>
    <mergeCell ref="B284:F284"/>
    <mergeCell ref="B258:Y258"/>
    <mergeCell ref="B264:F264"/>
    <mergeCell ref="J277:K277"/>
    <mergeCell ref="L277:M277"/>
    <mergeCell ref="P277:V277"/>
    <mergeCell ref="X277:Z277"/>
    <mergeCell ref="B293:F293"/>
    <mergeCell ref="B294:F294"/>
    <mergeCell ref="B295:F295"/>
    <mergeCell ref="B296:F296"/>
    <mergeCell ref="B297:F297"/>
    <mergeCell ref="B285:F285"/>
    <mergeCell ref="B286:F286"/>
    <mergeCell ref="Q288:Y288"/>
    <mergeCell ref="J290:K290"/>
    <mergeCell ref="L290:M290"/>
    <mergeCell ref="P290:V290"/>
    <mergeCell ref="X290:Z290"/>
    <mergeCell ref="A327:X327"/>
    <mergeCell ref="B328:E328"/>
    <mergeCell ref="B322:F322"/>
    <mergeCell ref="B323:F323"/>
    <mergeCell ref="B324:F324"/>
    <mergeCell ref="B325:F325"/>
    <mergeCell ref="B326:F326"/>
    <mergeCell ref="B317:F317"/>
    <mergeCell ref="B318:F318"/>
    <mergeCell ref="B319:F319"/>
    <mergeCell ref="B320:F320"/>
    <mergeCell ref="B321:F321"/>
    <mergeCell ref="B312:F312"/>
    <mergeCell ref="B313:F313"/>
    <mergeCell ref="B315:F315"/>
    <mergeCell ref="B298:F298"/>
    <mergeCell ref="B299:F299"/>
    <mergeCell ref="B302:F302"/>
    <mergeCell ref="B304:F304"/>
    <mergeCell ref="B310:F310"/>
    <mergeCell ref="B311:F311"/>
    <mergeCell ref="B314:F314"/>
    <mergeCell ref="B292:F292"/>
  </mergeCells>
  <pageMargins left="0" right="0" top="0" bottom="0" header="0" footer="0"/>
  <pageSetup paperSize="9" scale="8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C4:E10"/>
  <sheetViews>
    <sheetView workbookViewId="0">
      <selection activeCell="E8" sqref="E8"/>
    </sheetView>
  </sheetViews>
  <sheetFormatPr defaultRowHeight="15"/>
  <cols>
    <col min="3" max="3" width="8.42578125" customWidth="1"/>
    <col min="4" max="4" width="37.42578125" customWidth="1"/>
    <col min="5" max="5" width="15.85546875" customWidth="1"/>
  </cols>
  <sheetData>
    <row r="4" spans="3:5" ht="16.5" thickBot="1">
      <c r="C4" s="880" t="s">
        <v>501</v>
      </c>
      <c r="D4" s="880"/>
      <c r="E4" s="880"/>
    </row>
    <row r="5" spans="3:5" ht="19.5" thickBot="1">
      <c r="C5" s="566" t="s">
        <v>4</v>
      </c>
      <c r="D5" s="567" t="s">
        <v>485</v>
      </c>
      <c r="E5" s="567" t="s">
        <v>502</v>
      </c>
    </row>
    <row r="6" spans="3:5" ht="19.5" thickBot="1">
      <c r="C6" s="568">
        <v>1</v>
      </c>
      <c r="D6" s="569">
        <v>2</v>
      </c>
      <c r="E6" s="569">
        <v>3</v>
      </c>
    </row>
    <row r="7" spans="3:5" ht="27" customHeight="1" thickBot="1">
      <c r="C7" s="568" t="s">
        <v>444</v>
      </c>
      <c r="D7" s="570" t="s">
        <v>506</v>
      </c>
      <c r="E7" s="572">
        <v>4</v>
      </c>
    </row>
    <row r="8" spans="3:5" ht="39.75" customHeight="1" thickBot="1">
      <c r="C8" s="568" t="s">
        <v>445</v>
      </c>
      <c r="D8" s="570" t="s">
        <v>503</v>
      </c>
      <c r="E8" s="572">
        <v>2.7</v>
      </c>
    </row>
    <row r="9" spans="3:5" ht="47.25" customHeight="1" thickBot="1">
      <c r="C9" s="568" t="s">
        <v>547</v>
      </c>
      <c r="D9" s="570" t="s">
        <v>504</v>
      </c>
      <c r="E9" s="572">
        <v>5</v>
      </c>
    </row>
    <row r="10" spans="3:5" ht="38.25" thickBot="1">
      <c r="C10" s="568" t="s">
        <v>450</v>
      </c>
      <c r="D10" s="570" t="s">
        <v>505</v>
      </c>
      <c r="E10" s="572">
        <v>3.5</v>
      </c>
    </row>
  </sheetData>
  <mergeCells count="1">
    <mergeCell ref="C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34"/>
  <sheetViews>
    <sheetView workbookViewId="0">
      <selection activeCell="F25" sqref="F25"/>
    </sheetView>
  </sheetViews>
  <sheetFormatPr defaultRowHeight="15"/>
  <cols>
    <col min="1" max="1" width="6.5703125" customWidth="1"/>
    <col min="2" max="2" width="66.42578125" customWidth="1"/>
    <col min="3" max="3" width="28.28515625" customWidth="1"/>
    <col min="4" max="4" width="22.7109375" customWidth="1"/>
  </cols>
  <sheetData>
    <row r="2" spans="1:4" ht="15.75">
      <c r="A2" s="821" t="s">
        <v>3</v>
      </c>
      <c r="B2" s="821"/>
      <c r="C2" s="821"/>
      <c r="D2" s="821"/>
    </row>
    <row r="3" spans="1:4">
      <c r="A3" s="750" t="s">
        <v>564</v>
      </c>
      <c r="B3" s="750"/>
      <c r="C3" s="750"/>
      <c r="D3" s="750"/>
    </row>
    <row r="4" spans="1:4">
      <c r="A4" s="750" t="s">
        <v>565</v>
      </c>
      <c r="B4" s="750"/>
      <c r="C4" s="750"/>
      <c r="D4" s="750"/>
    </row>
    <row r="5" spans="1:4">
      <c r="A5" s="3" t="s">
        <v>4</v>
      </c>
      <c r="B5" s="731" t="s">
        <v>5</v>
      </c>
      <c r="C5" s="729" t="s">
        <v>10</v>
      </c>
      <c r="D5" s="730" t="s">
        <v>10</v>
      </c>
    </row>
    <row r="6" spans="1:4">
      <c r="A6" s="9"/>
      <c r="B6" s="10"/>
      <c r="C6" s="16" t="s">
        <v>11</v>
      </c>
      <c r="D6" s="16" t="s">
        <v>12</v>
      </c>
    </row>
    <row r="7" spans="1:4" ht="15.75">
      <c r="A7" s="19"/>
      <c r="B7" s="732" t="s">
        <v>566</v>
      </c>
      <c r="C7" s="733"/>
      <c r="D7" s="734"/>
    </row>
    <row r="8" spans="1:4">
      <c r="A8" s="735">
        <v>1</v>
      </c>
      <c r="B8" s="736" t="s">
        <v>567</v>
      </c>
      <c r="C8" s="737">
        <v>21.75</v>
      </c>
      <c r="D8" s="737">
        <v>21.75</v>
      </c>
    </row>
    <row r="9" spans="1:4">
      <c r="A9" s="735">
        <v>2</v>
      </c>
      <c r="B9" s="736" t="s">
        <v>568</v>
      </c>
      <c r="C9" s="737">
        <v>2.4300000000000002</v>
      </c>
      <c r="D9" s="737">
        <v>2.4300000000000002</v>
      </c>
    </row>
    <row r="10" spans="1:4">
      <c r="A10" s="735">
        <v>3</v>
      </c>
      <c r="B10" s="736" t="s">
        <v>569</v>
      </c>
      <c r="C10" s="737">
        <v>114.83</v>
      </c>
      <c r="D10" s="737">
        <v>114.83</v>
      </c>
    </row>
    <row r="11" spans="1:4">
      <c r="A11" s="735">
        <v>4</v>
      </c>
      <c r="B11" s="736" t="s">
        <v>570</v>
      </c>
      <c r="C11" s="737">
        <v>81.53</v>
      </c>
      <c r="D11" s="737">
        <v>81.53</v>
      </c>
    </row>
    <row r="12" spans="1:4">
      <c r="A12" s="735">
        <v>5</v>
      </c>
      <c r="B12" s="736" t="s">
        <v>571</v>
      </c>
      <c r="C12" s="737">
        <v>81.53</v>
      </c>
      <c r="D12" s="737">
        <v>81.53</v>
      </c>
    </row>
    <row r="13" spans="1:4">
      <c r="A13" s="735">
        <v>6</v>
      </c>
      <c r="B13" s="736" t="s">
        <v>572</v>
      </c>
      <c r="C13" s="737">
        <v>16.25</v>
      </c>
      <c r="D13" s="737">
        <v>16.25</v>
      </c>
    </row>
    <row r="14" spans="1:4">
      <c r="A14" s="735">
        <v>7</v>
      </c>
      <c r="B14" s="736" t="s">
        <v>573</v>
      </c>
      <c r="C14" s="737">
        <v>0.49</v>
      </c>
      <c r="D14" s="737">
        <v>0.49</v>
      </c>
    </row>
    <row r="15" spans="1:4">
      <c r="A15" s="735">
        <v>8</v>
      </c>
      <c r="B15" s="736" t="s">
        <v>574</v>
      </c>
      <c r="C15" s="737">
        <v>0.56000000000000005</v>
      </c>
      <c r="D15" s="737">
        <v>0.56000000000000005</v>
      </c>
    </row>
    <row r="16" spans="1:4">
      <c r="A16" s="735">
        <v>9</v>
      </c>
      <c r="B16" s="736" t="s">
        <v>575</v>
      </c>
      <c r="C16" s="737">
        <v>0.89</v>
      </c>
      <c r="D16" s="737">
        <v>0.89</v>
      </c>
    </row>
    <row r="17" spans="1:4">
      <c r="A17" s="735">
        <v>10</v>
      </c>
      <c r="B17" s="736" t="s">
        <v>576</v>
      </c>
      <c r="C17" s="737">
        <v>3.38</v>
      </c>
      <c r="D17" s="737">
        <v>3.38</v>
      </c>
    </row>
    <row r="18" spans="1:4">
      <c r="A18" s="735">
        <v>11</v>
      </c>
      <c r="B18" s="736" t="s">
        <v>577</v>
      </c>
      <c r="C18" s="737">
        <v>6.4</v>
      </c>
      <c r="D18" s="737">
        <v>6.4</v>
      </c>
    </row>
    <row r="19" spans="1:4">
      <c r="A19" s="735">
        <v>12</v>
      </c>
      <c r="B19" s="736" t="s">
        <v>578</v>
      </c>
      <c r="C19" s="737">
        <v>5.54</v>
      </c>
      <c r="D19" s="737">
        <v>5.54</v>
      </c>
    </row>
    <row r="20" spans="1:4">
      <c r="A20" s="735">
        <v>13</v>
      </c>
      <c r="B20" s="736" t="s">
        <v>579</v>
      </c>
      <c r="C20" s="737">
        <v>0.5</v>
      </c>
      <c r="D20" s="737">
        <v>0.5</v>
      </c>
    </row>
    <row r="21" spans="1:4">
      <c r="A21" s="735">
        <v>14</v>
      </c>
      <c r="B21" s="736" t="s">
        <v>580</v>
      </c>
      <c r="C21" s="737">
        <v>0.48</v>
      </c>
      <c r="D21" s="737">
        <v>0.48</v>
      </c>
    </row>
    <row r="22" spans="1:4">
      <c r="A22" s="735">
        <v>15</v>
      </c>
      <c r="B22" s="736" t="s">
        <v>581</v>
      </c>
      <c r="C22" s="737">
        <v>0.42</v>
      </c>
      <c r="D22" s="737">
        <v>0.42</v>
      </c>
    </row>
    <row r="23" spans="1:4">
      <c r="A23" s="735">
        <v>16</v>
      </c>
      <c r="B23" s="736" t="s">
        <v>582</v>
      </c>
      <c r="C23" s="737">
        <v>0.61</v>
      </c>
      <c r="D23" s="737">
        <v>0.61</v>
      </c>
    </row>
    <row r="24" spans="1:4">
      <c r="A24" s="735">
        <v>17</v>
      </c>
      <c r="B24" s="736" t="s">
        <v>583</v>
      </c>
      <c r="C24" s="737">
        <v>4.22</v>
      </c>
      <c r="D24" s="737">
        <v>4.22</v>
      </c>
    </row>
    <row r="25" spans="1:4">
      <c r="A25" s="735">
        <v>18</v>
      </c>
      <c r="B25" s="736" t="s">
        <v>584</v>
      </c>
      <c r="C25" s="737">
        <v>15.49</v>
      </c>
      <c r="D25" s="737">
        <v>15.49</v>
      </c>
    </row>
    <row r="26" spans="1:4">
      <c r="A26" s="735">
        <v>19</v>
      </c>
      <c r="B26" s="736" t="s">
        <v>585</v>
      </c>
      <c r="C26" s="737">
        <v>0.49</v>
      </c>
      <c r="D26" s="737">
        <v>0.49</v>
      </c>
    </row>
    <row r="27" spans="1:4">
      <c r="A27" s="735">
        <v>20</v>
      </c>
      <c r="B27" s="736" t="s">
        <v>586</v>
      </c>
      <c r="C27" s="737">
        <v>40.07</v>
      </c>
      <c r="D27" s="737">
        <v>40.07</v>
      </c>
    </row>
    <row r="28" spans="1:4">
      <c r="A28" s="735">
        <v>21</v>
      </c>
      <c r="B28" s="736" t="s">
        <v>587</v>
      </c>
      <c r="C28" s="737">
        <v>0.52</v>
      </c>
      <c r="D28" s="737">
        <v>0.52</v>
      </c>
    </row>
    <row r="29" spans="1:4">
      <c r="A29" s="735">
        <v>22</v>
      </c>
      <c r="B29" s="736" t="s">
        <v>588</v>
      </c>
      <c r="C29" s="737">
        <v>4.66</v>
      </c>
      <c r="D29" s="737">
        <v>4.66</v>
      </c>
    </row>
    <row r="30" spans="1:4">
      <c r="A30" s="735">
        <v>23</v>
      </c>
      <c r="B30" s="736" t="s">
        <v>589</v>
      </c>
      <c r="C30" s="737">
        <v>6.44</v>
      </c>
      <c r="D30" s="737">
        <v>6.44</v>
      </c>
    </row>
    <row r="31" spans="1:4">
      <c r="A31" s="735">
        <v>24</v>
      </c>
      <c r="B31" s="736" t="s">
        <v>590</v>
      </c>
      <c r="C31" s="737">
        <v>6.95</v>
      </c>
      <c r="D31" s="737">
        <v>6.95</v>
      </c>
    </row>
    <row r="32" spans="1:4">
      <c r="A32" s="735">
        <v>25</v>
      </c>
      <c r="B32" s="736" t="s">
        <v>591</v>
      </c>
      <c r="C32" s="737">
        <v>0.85</v>
      </c>
      <c r="D32" s="737">
        <v>0.85</v>
      </c>
    </row>
    <row r="33" spans="1:4">
      <c r="A33" s="735">
        <v>26</v>
      </c>
      <c r="B33" s="736" t="s">
        <v>592</v>
      </c>
      <c r="C33" s="737">
        <v>0.42</v>
      </c>
      <c r="D33" s="737">
        <v>0.42</v>
      </c>
    </row>
    <row r="34" spans="1:4">
      <c r="A34" s="735">
        <v>27</v>
      </c>
      <c r="B34" s="736" t="s">
        <v>593</v>
      </c>
      <c r="C34" s="737">
        <v>0.67</v>
      </c>
      <c r="D34" s="737">
        <v>0.67</v>
      </c>
    </row>
    <row r="35" spans="1:4">
      <c r="A35" s="735">
        <v>28</v>
      </c>
      <c r="B35" s="736" t="s">
        <v>594</v>
      </c>
      <c r="C35" s="737">
        <v>0.56999999999999995</v>
      </c>
      <c r="D35" s="737">
        <v>0.56999999999999995</v>
      </c>
    </row>
    <row r="36" spans="1:4">
      <c r="A36" s="735">
        <v>29</v>
      </c>
      <c r="B36" s="736" t="s">
        <v>595</v>
      </c>
      <c r="C36" s="737">
        <v>1.47</v>
      </c>
      <c r="D36" s="737">
        <v>1.47</v>
      </c>
    </row>
    <row r="37" spans="1:4">
      <c r="A37" s="735">
        <v>30</v>
      </c>
      <c r="B37" s="736" t="s">
        <v>596</v>
      </c>
      <c r="C37" s="737">
        <v>3.64</v>
      </c>
      <c r="D37" s="737">
        <v>3.64</v>
      </c>
    </row>
    <row r="38" spans="1:4">
      <c r="A38" s="735">
        <v>31</v>
      </c>
      <c r="B38" s="736" t="s">
        <v>597</v>
      </c>
      <c r="C38" s="737">
        <v>5.39</v>
      </c>
      <c r="D38" s="737">
        <v>5.39</v>
      </c>
    </row>
    <row r="39" spans="1:4">
      <c r="A39" s="735">
        <v>32</v>
      </c>
      <c r="B39" s="736" t="s">
        <v>598</v>
      </c>
      <c r="C39" s="737">
        <v>0.56000000000000005</v>
      </c>
      <c r="D39" s="737">
        <v>0.56000000000000005</v>
      </c>
    </row>
    <row r="40" spans="1:4">
      <c r="A40" s="735">
        <v>33</v>
      </c>
      <c r="B40" s="736" t="s">
        <v>599</v>
      </c>
      <c r="C40" s="737">
        <v>1.38</v>
      </c>
      <c r="D40" s="737">
        <v>1.38</v>
      </c>
    </row>
    <row r="41" spans="1:4">
      <c r="A41" s="735">
        <v>34</v>
      </c>
      <c r="B41" s="736" t="s">
        <v>600</v>
      </c>
      <c r="C41" s="737">
        <v>2.21</v>
      </c>
      <c r="D41" s="737">
        <v>2.21</v>
      </c>
    </row>
    <row r="42" spans="1:4">
      <c r="A42" s="735">
        <v>35</v>
      </c>
      <c r="B42" s="736" t="s">
        <v>601</v>
      </c>
      <c r="C42" s="737">
        <v>27.67</v>
      </c>
      <c r="D42" s="737">
        <v>27.67</v>
      </c>
    </row>
    <row r="43" spans="1:4">
      <c r="A43" s="735">
        <v>36</v>
      </c>
      <c r="B43" s="736" t="s">
        <v>602</v>
      </c>
      <c r="C43" s="737">
        <v>28.71</v>
      </c>
      <c r="D43" s="737">
        <v>28.71</v>
      </c>
    </row>
    <row r="44" spans="1:4">
      <c r="A44" s="735">
        <v>37</v>
      </c>
      <c r="B44" s="736" t="s">
        <v>603</v>
      </c>
      <c r="C44" s="737">
        <v>2.31</v>
      </c>
      <c r="D44" s="737">
        <v>2.31</v>
      </c>
    </row>
    <row r="45" spans="1:4">
      <c r="A45" s="735">
        <v>38</v>
      </c>
      <c r="B45" s="736" t="s">
        <v>604</v>
      </c>
      <c r="C45" s="737">
        <v>28.68</v>
      </c>
      <c r="D45" s="737">
        <v>28.68</v>
      </c>
    </row>
    <row r="46" spans="1:4">
      <c r="A46" s="735">
        <v>39</v>
      </c>
      <c r="B46" s="736" t="s">
        <v>605</v>
      </c>
      <c r="C46" s="737">
        <v>50.66</v>
      </c>
      <c r="D46" s="737">
        <v>50.66</v>
      </c>
    </row>
    <row r="47" spans="1:4">
      <c r="A47" s="735">
        <v>40</v>
      </c>
      <c r="B47" s="736" t="s">
        <v>606</v>
      </c>
      <c r="C47" s="737">
        <v>54.97</v>
      </c>
      <c r="D47" s="737">
        <v>54.97</v>
      </c>
    </row>
    <row r="48" spans="1:4">
      <c r="A48" s="735">
        <v>41</v>
      </c>
      <c r="B48" s="736" t="s">
        <v>607</v>
      </c>
      <c r="C48" s="737">
        <v>59.01</v>
      </c>
      <c r="D48" s="737">
        <v>59.01</v>
      </c>
    </row>
    <row r="49" spans="1:4">
      <c r="A49" s="735">
        <v>42</v>
      </c>
      <c r="B49" s="736" t="s">
        <v>608</v>
      </c>
      <c r="C49" s="737">
        <v>24.69</v>
      </c>
      <c r="D49" s="737">
        <v>24.69</v>
      </c>
    </row>
    <row r="50" spans="1:4">
      <c r="A50" s="735">
        <v>43</v>
      </c>
      <c r="B50" s="736" t="s">
        <v>609</v>
      </c>
      <c r="C50" s="737">
        <v>0.53</v>
      </c>
      <c r="D50" s="737">
        <v>0.53</v>
      </c>
    </row>
    <row r="51" spans="1:4">
      <c r="A51" s="735">
        <v>44</v>
      </c>
      <c r="B51" s="736" t="s">
        <v>610</v>
      </c>
      <c r="C51" s="737">
        <v>0.54</v>
      </c>
      <c r="D51" s="737">
        <v>0.54</v>
      </c>
    </row>
    <row r="52" spans="1:4">
      <c r="A52" s="735">
        <v>45</v>
      </c>
      <c r="B52" s="736" t="s">
        <v>611</v>
      </c>
      <c r="C52" s="737">
        <v>0.37</v>
      </c>
      <c r="D52" s="737">
        <v>0.37</v>
      </c>
    </row>
    <row r="53" spans="1:4">
      <c r="A53" s="735">
        <v>46</v>
      </c>
      <c r="B53" s="736" t="s">
        <v>612</v>
      </c>
      <c r="C53" s="737">
        <v>0.42</v>
      </c>
      <c r="D53" s="737">
        <v>0.42</v>
      </c>
    </row>
    <row r="54" spans="1:4">
      <c r="A54" s="735">
        <v>47</v>
      </c>
      <c r="B54" s="736" t="s">
        <v>613</v>
      </c>
      <c r="C54" s="737">
        <v>2.35</v>
      </c>
      <c r="D54" s="737">
        <v>2.35</v>
      </c>
    </row>
    <row r="55" spans="1:4">
      <c r="A55" s="735">
        <v>48</v>
      </c>
      <c r="B55" s="736" t="s">
        <v>614</v>
      </c>
      <c r="C55" s="737">
        <v>7.09</v>
      </c>
      <c r="D55" s="737">
        <v>7.09</v>
      </c>
    </row>
    <row r="56" spans="1:4">
      <c r="A56" s="735">
        <v>49</v>
      </c>
      <c r="B56" s="736" t="s">
        <v>615</v>
      </c>
      <c r="C56" s="737">
        <v>4.5599999999999996</v>
      </c>
      <c r="D56" s="737">
        <v>4.5599999999999996</v>
      </c>
    </row>
    <row r="57" spans="1:4">
      <c r="A57" s="735">
        <v>50</v>
      </c>
      <c r="B57" s="736" t="s">
        <v>616</v>
      </c>
      <c r="C57" s="737">
        <v>106.05</v>
      </c>
      <c r="D57" s="737">
        <v>106.05</v>
      </c>
    </row>
    <row r="58" spans="1:4">
      <c r="A58" s="735">
        <v>51</v>
      </c>
      <c r="B58" s="736" t="s">
        <v>617</v>
      </c>
      <c r="C58" s="737">
        <v>28.68</v>
      </c>
      <c r="D58" s="737">
        <v>28.68</v>
      </c>
    </row>
    <row r="59" spans="1:4">
      <c r="A59" s="735">
        <v>52</v>
      </c>
      <c r="B59" s="736" t="s">
        <v>618</v>
      </c>
      <c r="C59" s="737">
        <v>4.54</v>
      </c>
      <c r="D59" s="737">
        <v>4.54</v>
      </c>
    </row>
    <row r="60" spans="1:4">
      <c r="A60" s="735">
        <v>53</v>
      </c>
      <c r="B60" s="736" t="s">
        <v>619</v>
      </c>
      <c r="C60" s="737">
        <v>0.44</v>
      </c>
      <c r="D60" s="737">
        <v>0.44</v>
      </c>
    </row>
    <row r="61" spans="1:4">
      <c r="A61" s="735">
        <v>54</v>
      </c>
      <c r="B61" s="736" t="s">
        <v>620</v>
      </c>
      <c r="C61" s="737">
        <v>10.16</v>
      </c>
      <c r="D61" s="737">
        <v>10.16</v>
      </c>
    </row>
    <row r="62" spans="1:4">
      <c r="A62" s="735">
        <v>55</v>
      </c>
      <c r="B62" s="736" t="s">
        <v>621</v>
      </c>
      <c r="C62" s="737">
        <v>9.7899999999999991</v>
      </c>
      <c r="D62" s="737">
        <v>9.7899999999999991</v>
      </c>
    </row>
    <row r="63" spans="1:4">
      <c r="A63" s="735">
        <v>56</v>
      </c>
      <c r="B63" s="736" t="s">
        <v>622</v>
      </c>
      <c r="C63" s="737">
        <v>5.38</v>
      </c>
      <c r="D63" s="737">
        <v>5.38</v>
      </c>
    </row>
    <row r="64" spans="1:4">
      <c r="A64" s="735">
        <v>57</v>
      </c>
      <c r="B64" s="736" t="s">
        <v>623</v>
      </c>
      <c r="C64" s="737">
        <v>0.43</v>
      </c>
      <c r="D64" s="737">
        <v>0.43</v>
      </c>
    </row>
    <row r="65" spans="1:4">
      <c r="A65" s="735">
        <v>58</v>
      </c>
      <c r="B65" s="736" t="s">
        <v>624</v>
      </c>
      <c r="C65" s="737">
        <v>2.69</v>
      </c>
      <c r="D65" s="737">
        <v>2.69</v>
      </c>
    </row>
    <row r="66" spans="1:4">
      <c r="A66" s="735">
        <v>59</v>
      </c>
      <c r="B66" s="736" t="s">
        <v>625</v>
      </c>
      <c r="C66" s="737">
        <v>2.5</v>
      </c>
      <c r="D66" s="737">
        <v>2.5</v>
      </c>
    </row>
    <row r="67" spans="1:4">
      <c r="A67" s="735">
        <v>60</v>
      </c>
      <c r="B67" s="736" t="s">
        <v>626</v>
      </c>
      <c r="C67" s="737">
        <v>3.83</v>
      </c>
      <c r="D67" s="737">
        <v>3.83</v>
      </c>
    </row>
    <row r="68" spans="1:4">
      <c r="A68" s="735">
        <v>61</v>
      </c>
      <c r="B68" s="736" t="s">
        <v>627</v>
      </c>
      <c r="C68" s="737">
        <v>10.28</v>
      </c>
      <c r="D68" s="737">
        <v>10.28</v>
      </c>
    </row>
    <row r="69" spans="1:4">
      <c r="A69" s="735">
        <v>62</v>
      </c>
      <c r="B69" s="736" t="s">
        <v>628</v>
      </c>
      <c r="C69" s="737">
        <v>28.68</v>
      </c>
      <c r="D69" s="737">
        <v>28.68</v>
      </c>
    </row>
    <row r="70" spans="1:4">
      <c r="A70" s="735">
        <v>63</v>
      </c>
      <c r="B70" s="736" t="s">
        <v>629</v>
      </c>
      <c r="C70" s="737">
        <v>14.51</v>
      </c>
      <c r="D70" s="737">
        <v>14.51</v>
      </c>
    </row>
    <row r="71" spans="1:4">
      <c r="A71" s="735">
        <v>64</v>
      </c>
      <c r="B71" s="736" t="s">
        <v>630</v>
      </c>
      <c r="C71" s="737">
        <v>0.5</v>
      </c>
      <c r="D71" s="737">
        <v>0.5</v>
      </c>
    </row>
    <row r="72" spans="1:4">
      <c r="A72" s="577"/>
      <c r="B72" s="738" t="s">
        <v>631</v>
      </c>
      <c r="C72" s="577"/>
      <c r="D72" s="577"/>
    </row>
    <row r="73" spans="1:4">
      <c r="A73" s="735">
        <v>65</v>
      </c>
      <c r="B73" s="736" t="s">
        <v>632</v>
      </c>
      <c r="C73" s="737">
        <v>25.87</v>
      </c>
      <c r="D73" s="737">
        <v>25.87</v>
      </c>
    </row>
    <row r="74" spans="1:4">
      <c r="A74" s="735">
        <v>66</v>
      </c>
      <c r="B74" s="736" t="s">
        <v>633</v>
      </c>
      <c r="C74" s="737">
        <v>12.09</v>
      </c>
      <c r="D74" s="737">
        <v>12.09</v>
      </c>
    </row>
    <row r="75" spans="1:4">
      <c r="A75" s="735">
        <v>67</v>
      </c>
      <c r="B75" s="736" t="s">
        <v>634</v>
      </c>
      <c r="C75" s="737">
        <v>14.25</v>
      </c>
      <c r="D75" s="737">
        <v>14.25</v>
      </c>
    </row>
    <row r="76" spans="1:4">
      <c r="A76" s="739"/>
      <c r="B76" s="738" t="s">
        <v>635</v>
      </c>
      <c r="C76" s="577"/>
      <c r="D76" s="577"/>
    </row>
    <row r="77" spans="1:4">
      <c r="A77" s="740">
        <v>68</v>
      </c>
      <c r="B77" s="736" t="s">
        <v>636</v>
      </c>
      <c r="C77" s="737">
        <v>14.37</v>
      </c>
      <c r="D77" s="737">
        <v>14.37</v>
      </c>
    </row>
    <row r="78" spans="1:4">
      <c r="A78" s="740">
        <v>69</v>
      </c>
      <c r="B78" s="736" t="s">
        <v>637</v>
      </c>
      <c r="C78" s="737">
        <v>14.2</v>
      </c>
      <c r="D78" s="737">
        <v>14.2</v>
      </c>
    </row>
    <row r="79" spans="1:4">
      <c r="A79" s="740">
        <v>70</v>
      </c>
      <c r="B79" s="736" t="s">
        <v>638</v>
      </c>
      <c r="C79" s="737">
        <v>34.729999999999997</v>
      </c>
      <c r="D79" s="737">
        <v>34.729999999999997</v>
      </c>
    </row>
    <row r="80" spans="1:4">
      <c r="A80" s="740">
        <v>71</v>
      </c>
      <c r="B80" s="736" t="s">
        <v>639</v>
      </c>
      <c r="C80" s="737">
        <v>73.03</v>
      </c>
      <c r="D80" s="737">
        <v>73.03</v>
      </c>
    </row>
    <row r="81" spans="1:4">
      <c r="A81" s="740">
        <v>72</v>
      </c>
      <c r="B81" s="736" t="s">
        <v>640</v>
      </c>
      <c r="C81" s="737">
        <v>17.52</v>
      </c>
      <c r="D81" s="737">
        <v>17.52</v>
      </c>
    </row>
    <row r="82" spans="1:4">
      <c r="A82" s="740">
        <v>73</v>
      </c>
      <c r="B82" s="736" t="s">
        <v>641</v>
      </c>
      <c r="C82" s="737">
        <v>15.64</v>
      </c>
      <c r="D82" s="737">
        <v>15.64</v>
      </c>
    </row>
    <row r="83" spans="1:4">
      <c r="A83" s="740">
        <v>74</v>
      </c>
      <c r="B83" s="736" t="s">
        <v>642</v>
      </c>
      <c r="C83" s="737">
        <v>34.54</v>
      </c>
      <c r="D83" s="737">
        <v>34.54</v>
      </c>
    </row>
    <row r="84" spans="1:4">
      <c r="A84" s="740">
        <v>75</v>
      </c>
      <c r="B84" s="736" t="s">
        <v>643</v>
      </c>
      <c r="C84" s="737">
        <v>38.21</v>
      </c>
      <c r="D84" s="737">
        <v>38.21</v>
      </c>
    </row>
    <row r="85" spans="1:4">
      <c r="A85" s="740">
        <v>76</v>
      </c>
      <c r="B85" s="736" t="s">
        <v>644</v>
      </c>
      <c r="C85" s="737">
        <v>15.94</v>
      </c>
      <c r="D85" s="737">
        <v>15.94</v>
      </c>
    </row>
    <row r="86" spans="1:4">
      <c r="A86" s="740">
        <v>77</v>
      </c>
      <c r="B86" s="736" t="s">
        <v>645</v>
      </c>
      <c r="C86" s="737">
        <v>27.71</v>
      </c>
      <c r="D86" s="737">
        <v>27.71</v>
      </c>
    </row>
    <row r="87" spans="1:4">
      <c r="A87" s="740">
        <v>78</v>
      </c>
      <c r="B87" s="736" t="s">
        <v>646</v>
      </c>
      <c r="C87" s="737">
        <v>14.33</v>
      </c>
      <c r="D87" s="737">
        <v>14.33</v>
      </c>
    </row>
    <row r="88" spans="1:4">
      <c r="A88" s="740">
        <v>79</v>
      </c>
      <c r="B88" s="736" t="s">
        <v>647</v>
      </c>
      <c r="C88" s="737">
        <v>14.25</v>
      </c>
      <c r="D88" s="737">
        <v>14.25</v>
      </c>
    </row>
    <row r="89" spans="1:4">
      <c r="A89" s="740">
        <v>80</v>
      </c>
      <c r="B89" s="736" t="s">
        <v>648</v>
      </c>
      <c r="C89" s="737">
        <v>13.24</v>
      </c>
      <c r="D89" s="737">
        <v>13.24</v>
      </c>
    </row>
    <row r="90" spans="1:4">
      <c r="A90" s="740">
        <v>81</v>
      </c>
      <c r="B90" s="736" t="s">
        <v>649</v>
      </c>
      <c r="C90" s="737">
        <v>13.42</v>
      </c>
      <c r="D90" s="737">
        <v>13.42</v>
      </c>
    </row>
    <row r="91" spans="1:4">
      <c r="A91" s="740">
        <v>82</v>
      </c>
      <c r="B91" s="736" t="s">
        <v>650</v>
      </c>
      <c r="C91" s="737">
        <v>8.35</v>
      </c>
      <c r="D91" s="737">
        <v>8.35</v>
      </c>
    </row>
    <row r="92" spans="1:4">
      <c r="A92" s="735">
        <v>83</v>
      </c>
      <c r="B92" s="736" t="s">
        <v>651</v>
      </c>
      <c r="C92" s="737">
        <v>8.01</v>
      </c>
      <c r="D92" s="737">
        <v>8.01</v>
      </c>
    </row>
    <row r="93" spans="1:4">
      <c r="A93" s="735">
        <v>84</v>
      </c>
      <c r="B93" s="736" t="s">
        <v>652</v>
      </c>
      <c r="C93" s="737">
        <v>98.43</v>
      </c>
      <c r="D93" s="737">
        <v>98.43</v>
      </c>
    </row>
    <row r="94" spans="1:4">
      <c r="A94" s="735">
        <v>85</v>
      </c>
      <c r="B94" s="736" t="s">
        <v>653</v>
      </c>
      <c r="C94" s="737">
        <v>11.08</v>
      </c>
      <c r="D94" s="737">
        <v>11.08</v>
      </c>
    </row>
    <row r="95" spans="1:4">
      <c r="A95" s="735">
        <v>86</v>
      </c>
      <c r="B95" s="736" t="s">
        <v>654</v>
      </c>
      <c r="C95" s="737">
        <v>18.91</v>
      </c>
      <c r="D95" s="737">
        <v>18.91</v>
      </c>
    </row>
    <row r="96" spans="1:4">
      <c r="A96" s="735">
        <v>87</v>
      </c>
      <c r="B96" s="736" t="s">
        <v>655</v>
      </c>
      <c r="C96" s="737">
        <v>13.65</v>
      </c>
      <c r="D96" s="737">
        <v>13.65</v>
      </c>
    </row>
    <row r="97" spans="1:4">
      <c r="A97" s="735">
        <v>88</v>
      </c>
      <c r="B97" s="736" t="s">
        <v>656</v>
      </c>
      <c r="C97" s="737">
        <v>33.700000000000003</v>
      </c>
      <c r="D97" s="737">
        <v>33.700000000000003</v>
      </c>
    </row>
    <row r="98" spans="1:4">
      <c r="A98" s="735">
        <v>89</v>
      </c>
      <c r="B98" s="736" t="s">
        <v>657</v>
      </c>
      <c r="C98" s="737">
        <v>52.18</v>
      </c>
      <c r="D98" s="737">
        <v>52.18</v>
      </c>
    </row>
    <row r="99" spans="1:4">
      <c r="A99" s="735">
        <v>90</v>
      </c>
      <c r="B99" s="736" t="s">
        <v>658</v>
      </c>
      <c r="C99" s="737">
        <v>15.81</v>
      </c>
      <c r="D99" s="737">
        <v>15.81</v>
      </c>
    </row>
    <row r="100" spans="1:4">
      <c r="A100" s="735">
        <v>91</v>
      </c>
      <c r="B100" s="736" t="s">
        <v>659</v>
      </c>
      <c r="C100" s="737">
        <v>13.32</v>
      </c>
      <c r="D100" s="737">
        <v>13.32</v>
      </c>
    </row>
    <row r="101" spans="1:4">
      <c r="A101" s="735">
        <v>92</v>
      </c>
      <c r="B101" s="736" t="s">
        <v>660</v>
      </c>
      <c r="C101" s="737">
        <v>12.9</v>
      </c>
      <c r="D101" s="737">
        <v>12.9</v>
      </c>
    </row>
    <row r="102" spans="1:4">
      <c r="A102" s="735">
        <v>93</v>
      </c>
      <c r="B102" s="736" t="s">
        <v>661</v>
      </c>
      <c r="C102" s="737">
        <v>26</v>
      </c>
      <c r="D102" s="737">
        <v>26</v>
      </c>
    </row>
    <row r="103" spans="1:4">
      <c r="A103" s="735">
        <v>94</v>
      </c>
      <c r="B103" s="736" t="s">
        <v>662</v>
      </c>
      <c r="C103" s="737">
        <v>10.49</v>
      </c>
      <c r="D103" s="737">
        <v>10.49</v>
      </c>
    </row>
    <row r="104" spans="1:4">
      <c r="A104" s="735">
        <v>95</v>
      </c>
      <c r="B104" s="736" t="s">
        <v>663</v>
      </c>
      <c r="C104" s="737">
        <v>8.7200000000000006</v>
      </c>
      <c r="D104" s="737">
        <v>8.7200000000000006</v>
      </c>
    </row>
    <row r="105" spans="1:4">
      <c r="A105" s="735">
        <v>96</v>
      </c>
      <c r="B105" s="736" t="s">
        <v>664</v>
      </c>
      <c r="C105" s="737">
        <v>12.54</v>
      </c>
      <c r="D105" s="737">
        <v>12.54</v>
      </c>
    </row>
    <row r="106" spans="1:4">
      <c r="A106" s="735">
        <v>97</v>
      </c>
      <c r="B106" s="736" t="s">
        <v>665</v>
      </c>
      <c r="C106" s="737">
        <v>17.260000000000002</v>
      </c>
      <c r="D106" s="737">
        <v>17.260000000000002</v>
      </c>
    </row>
    <row r="107" spans="1:4">
      <c r="A107" s="735">
        <v>98</v>
      </c>
      <c r="B107" s="736" t="s">
        <v>666</v>
      </c>
      <c r="C107" s="737">
        <v>39.01</v>
      </c>
      <c r="D107" s="737">
        <v>39.01</v>
      </c>
    </row>
    <row r="108" spans="1:4">
      <c r="A108" s="735">
        <v>99</v>
      </c>
      <c r="B108" s="736" t="s">
        <v>667</v>
      </c>
      <c r="C108" s="737">
        <v>8.2200000000000006</v>
      </c>
      <c r="D108" s="737">
        <v>8.2200000000000006</v>
      </c>
    </row>
    <row r="109" spans="1:4">
      <c r="A109" s="735">
        <v>100</v>
      </c>
      <c r="B109" s="736" t="s">
        <v>668</v>
      </c>
      <c r="C109" s="737">
        <v>36.619999999999997</v>
      </c>
      <c r="D109" s="737">
        <v>36.619999999999997</v>
      </c>
    </row>
    <row r="110" spans="1:4">
      <c r="A110" s="735">
        <v>101</v>
      </c>
      <c r="B110" s="736" t="s">
        <v>669</v>
      </c>
      <c r="C110" s="737">
        <v>21.76</v>
      </c>
      <c r="D110" s="737">
        <v>21.76</v>
      </c>
    </row>
    <row r="111" spans="1:4">
      <c r="A111" s="735">
        <v>102</v>
      </c>
      <c r="B111" s="736" t="s">
        <v>670</v>
      </c>
      <c r="C111" s="737">
        <v>34.07</v>
      </c>
      <c r="D111" s="737">
        <v>34.07</v>
      </c>
    </row>
    <row r="112" spans="1:4">
      <c r="A112" s="735">
        <v>103</v>
      </c>
      <c r="B112" s="736" t="s">
        <v>671</v>
      </c>
      <c r="C112" s="737">
        <v>42.99</v>
      </c>
      <c r="D112" s="737">
        <v>42.99</v>
      </c>
    </row>
    <row r="113" spans="1:4">
      <c r="A113" s="735">
        <v>104</v>
      </c>
      <c r="B113" s="736" t="s">
        <v>672</v>
      </c>
      <c r="C113" s="737">
        <v>55.54</v>
      </c>
      <c r="D113" s="737">
        <v>55.54</v>
      </c>
    </row>
    <row r="114" spans="1:4">
      <c r="A114" s="735">
        <v>105</v>
      </c>
      <c r="B114" s="736" t="s">
        <v>673</v>
      </c>
      <c r="C114" s="737">
        <v>30.67</v>
      </c>
      <c r="D114" s="737">
        <v>30.67</v>
      </c>
    </row>
    <row r="115" spans="1:4">
      <c r="A115" s="735">
        <v>106</v>
      </c>
      <c r="B115" s="736" t="s">
        <v>674</v>
      </c>
      <c r="C115" s="737">
        <v>23.33</v>
      </c>
      <c r="D115" s="737">
        <v>23.33</v>
      </c>
    </row>
    <row r="116" spans="1:4">
      <c r="A116" s="735">
        <v>107</v>
      </c>
      <c r="B116" s="736" t="s">
        <v>675</v>
      </c>
      <c r="C116" s="737">
        <v>32.29</v>
      </c>
      <c r="D116" s="737">
        <v>32.29</v>
      </c>
    </row>
    <row r="117" spans="1:4">
      <c r="A117" s="735">
        <v>108</v>
      </c>
      <c r="B117" s="736" t="s">
        <v>676</v>
      </c>
      <c r="C117" s="737">
        <v>22.19</v>
      </c>
      <c r="D117" s="737">
        <v>22.19</v>
      </c>
    </row>
    <row r="118" spans="1:4">
      <c r="A118" s="735">
        <v>109</v>
      </c>
      <c r="B118" s="736" t="s">
        <v>677</v>
      </c>
      <c r="C118" s="737">
        <v>80.52</v>
      </c>
      <c r="D118" s="737">
        <v>80.52</v>
      </c>
    </row>
    <row r="119" spans="1:4">
      <c r="A119" s="735">
        <v>110</v>
      </c>
      <c r="B119" s="736" t="s">
        <v>678</v>
      </c>
      <c r="C119" s="737">
        <v>35.619999999999997</v>
      </c>
      <c r="D119" s="737">
        <v>35.619999999999997</v>
      </c>
    </row>
    <row r="120" spans="1:4">
      <c r="A120" s="735">
        <v>111</v>
      </c>
      <c r="B120" s="736" t="s">
        <v>679</v>
      </c>
      <c r="C120" s="737">
        <v>19.27</v>
      </c>
      <c r="D120" s="737">
        <v>19.27</v>
      </c>
    </row>
    <row r="121" spans="1:4">
      <c r="A121" s="577"/>
      <c r="B121" s="741" t="s">
        <v>680</v>
      </c>
      <c r="D121" s="742"/>
    </row>
    <row r="122" spans="1:4">
      <c r="A122" s="735">
        <v>112</v>
      </c>
      <c r="B122" s="736" t="s">
        <v>681</v>
      </c>
      <c r="C122" s="737">
        <v>21.34</v>
      </c>
      <c r="D122" s="737">
        <v>21.34</v>
      </c>
    </row>
    <row r="123" spans="1:4">
      <c r="A123" s="735">
        <v>113</v>
      </c>
      <c r="B123" s="736" t="s">
        <v>682</v>
      </c>
      <c r="C123" s="737">
        <v>16.11</v>
      </c>
      <c r="D123" s="737">
        <v>16.11</v>
      </c>
    </row>
    <row r="124" spans="1:4">
      <c r="A124" s="735">
        <v>114</v>
      </c>
      <c r="B124" s="736" t="s">
        <v>683</v>
      </c>
      <c r="C124" s="737">
        <v>18.25</v>
      </c>
      <c r="D124" s="737">
        <v>18.25</v>
      </c>
    </row>
    <row r="125" spans="1:4">
      <c r="A125" s="735">
        <v>115</v>
      </c>
      <c r="B125" s="736" t="s">
        <v>684</v>
      </c>
      <c r="C125" s="737">
        <v>9.77</v>
      </c>
      <c r="D125" s="737">
        <v>9.77</v>
      </c>
    </row>
    <row r="126" spans="1:4">
      <c r="A126" s="577"/>
      <c r="B126" s="738" t="s">
        <v>685</v>
      </c>
      <c r="C126" s="577"/>
      <c r="D126" s="577"/>
    </row>
    <row r="127" spans="1:4">
      <c r="A127" s="735">
        <v>116</v>
      </c>
      <c r="B127" s="736" t="s">
        <v>686</v>
      </c>
      <c r="C127" s="737">
        <v>19.16</v>
      </c>
      <c r="D127" s="737">
        <v>19.16</v>
      </c>
    </row>
    <row r="128" spans="1:4">
      <c r="A128" s="735">
        <v>117</v>
      </c>
      <c r="B128" s="736" t="s">
        <v>687</v>
      </c>
      <c r="C128" s="737">
        <v>22.66</v>
      </c>
      <c r="D128" s="737">
        <v>22.66</v>
      </c>
    </row>
    <row r="129" spans="1:4">
      <c r="A129" s="735">
        <v>118</v>
      </c>
      <c r="B129" s="736" t="s">
        <v>688</v>
      </c>
      <c r="C129" s="737">
        <v>28.15</v>
      </c>
      <c r="D129" s="737">
        <v>28.15</v>
      </c>
    </row>
    <row r="130" spans="1:4">
      <c r="A130" s="735">
        <v>119</v>
      </c>
      <c r="B130" s="736" t="s">
        <v>689</v>
      </c>
      <c r="C130" s="737">
        <v>69.87</v>
      </c>
      <c r="D130" s="737">
        <v>69.87</v>
      </c>
    </row>
    <row r="131" spans="1:4">
      <c r="A131" s="735">
        <v>120</v>
      </c>
      <c r="B131" s="736" t="s">
        <v>690</v>
      </c>
      <c r="C131" s="737">
        <v>61.55</v>
      </c>
      <c r="D131" s="737">
        <v>61.55</v>
      </c>
    </row>
    <row r="132" spans="1:4">
      <c r="A132" s="735">
        <v>121</v>
      </c>
      <c r="B132" s="736" t="s">
        <v>691</v>
      </c>
      <c r="C132" s="737">
        <v>29.89</v>
      </c>
      <c r="D132" s="737">
        <v>29.89</v>
      </c>
    </row>
    <row r="133" spans="1:4">
      <c r="A133" s="735">
        <v>122</v>
      </c>
      <c r="B133" s="736" t="s">
        <v>692</v>
      </c>
      <c r="C133" s="737">
        <v>13.5</v>
      </c>
      <c r="D133" s="737">
        <v>13.5</v>
      </c>
    </row>
    <row r="134" spans="1:4">
      <c r="A134" s="735">
        <v>123</v>
      </c>
      <c r="B134" s="736" t="s">
        <v>693</v>
      </c>
      <c r="C134" s="737">
        <v>35.99</v>
      </c>
      <c r="D134" s="737">
        <v>35.99</v>
      </c>
    </row>
    <row r="135" spans="1:4">
      <c r="A135" s="735">
        <v>124</v>
      </c>
      <c r="B135" s="736" t="s">
        <v>694</v>
      </c>
      <c r="C135" s="737">
        <v>54.68</v>
      </c>
      <c r="D135" s="737">
        <v>54.68</v>
      </c>
    </row>
    <row r="136" spans="1:4">
      <c r="A136" s="735">
        <v>125</v>
      </c>
      <c r="B136" s="736" t="s">
        <v>695</v>
      </c>
      <c r="C136" s="737">
        <v>36.97</v>
      </c>
      <c r="D136" s="737">
        <v>36.97</v>
      </c>
    </row>
    <row r="137" spans="1:4">
      <c r="A137" s="735">
        <v>126</v>
      </c>
      <c r="B137" s="736" t="s">
        <v>696</v>
      </c>
      <c r="C137" s="737">
        <v>105.01</v>
      </c>
      <c r="D137" s="737">
        <v>105.01</v>
      </c>
    </row>
    <row r="138" spans="1:4">
      <c r="A138" s="743">
        <v>127</v>
      </c>
      <c r="B138" s="744" t="s">
        <v>697</v>
      </c>
      <c r="C138" s="737">
        <v>67.819999999999993</v>
      </c>
      <c r="D138" s="737">
        <v>67.819999999999993</v>
      </c>
    </row>
    <row r="139" spans="1:4">
      <c r="A139" s="577"/>
      <c r="B139" s="738" t="s">
        <v>698</v>
      </c>
      <c r="C139" s="577"/>
      <c r="D139" s="577"/>
    </row>
    <row r="140" spans="1:4">
      <c r="A140" s="735">
        <v>128</v>
      </c>
      <c r="B140" s="736" t="s">
        <v>699</v>
      </c>
      <c r="C140" s="737">
        <v>46.7</v>
      </c>
      <c r="D140" s="737">
        <v>46.7</v>
      </c>
    </row>
    <row r="141" spans="1:4">
      <c r="A141" s="735">
        <v>129</v>
      </c>
      <c r="B141" s="736" t="s">
        <v>700</v>
      </c>
      <c r="C141" s="737">
        <v>31.42</v>
      </c>
      <c r="D141" s="737">
        <v>31.42</v>
      </c>
    </row>
    <row r="142" spans="1:4">
      <c r="A142" s="735">
        <v>130</v>
      </c>
      <c r="B142" s="736" t="s">
        <v>701</v>
      </c>
      <c r="C142" s="737">
        <v>5.56</v>
      </c>
      <c r="D142" s="737">
        <v>8.58</v>
      </c>
    </row>
    <row r="143" spans="1:4">
      <c r="A143" s="735">
        <v>131</v>
      </c>
      <c r="B143" s="736" t="s">
        <v>702</v>
      </c>
      <c r="C143" s="737">
        <v>8.58</v>
      </c>
      <c r="D143" s="737">
        <v>5.56</v>
      </c>
    </row>
    <row r="144" spans="1:4">
      <c r="A144" s="735">
        <v>132</v>
      </c>
      <c r="B144" s="736" t="s">
        <v>703</v>
      </c>
      <c r="C144" s="737">
        <v>48.37</v>
      </c>
      <c r="D144" s="737">
        <v>48.37</v>
      </c>
    </row>
    <row r="145" spans="1:4">
      <c r="A145" s="735">
        <v>133</v>
      </c>
      <c r="B145" s="736" t="s">
        <v>704</v>
      </c>
      <c r="C145" s="737">
        <v>48.6</v>
      </c>
      <c r="D145" s="737">
        <v>48.6</v>
      </c>
    </row>
    <row r="146" spans="1:4">
      <c r="A146" s="735">
        <v>134</v>
      </c>
      <c r="B146" s="736" t="s">
        <v>705</v>
      </c>
      <c r="C146" s="737">
        <v>3.35</v>
      </c>
      <c r="D146" s="737">
        <v>3.35</v>
      </c>
    </row>
    <row r="147" spans="1:4">
      <c r="A147" s="735">
        <v>135</v>
      </c>
      <c r="B147" s="736" t="s">
        <v>706</v>
      </c>
      <c r="C147" s="737">
        <v>63.08</v>
      </c>
      <c r="D147" s="737">
        <v>63.08</v>
      </c>
    </row>
    <row r="148" spans="1:4">
      <c r="A148" s="735">
        <v>136</v>
      </c>
      <c r="B148" s="736" t="s">
        <v>707</v>
      </c>
      <c r="C148" s="737">
        <v>58.53</v>
      </c>
      <c r="D148" s="737">
        <v>58.53</v>
      </c>
    </row>
    <row r="149" spans="1:4">
      <c r="A149" s="735">
        <v>137</v>
      </c>
      <c r="B149" s="736" t="s">
        <v>708</v>
      </c>
      <c r="C149" s="737">
        <v>9.48</v>
      </c>
      <c r="D149" s="737">
        <v>9.48</v>
      </c>
    </row>
    <row r="150" spans="1:4">
      <c r="A150" s="735">
        <v>138</v>
      </c>
      <c r="B150" s="736" t="s">
        <v>709</v>
      </c>
      <c r="C150" s="737">
        <v>5.57</v>
      </c>
      <c r="D150" s="737">
        <v>5.57</v>
      </c>
    </row>
    <row r="151" spans="1:4">
      <c r="A151" s="735">
        <v>139</v>
      </c>
      <c r="B151" s="736" t="s">
        <v>710</v>
      </c>
      <c r="C151" s="737">
        <v>8.19</v>
      </c>
      <c r="D151" s="737">
        <v>8.19</v>
      </c>
    </row>
    <row r="152" spans="1:4">
      <c r="A152" s="735">
        <v>140</v>
      </c>
      <c r="B152" s="736" t="s">
        <v>711</v>
      </c>
      <c r="C152" s="737">
        <v>6.76</v>
      </c>
      <c r="D152" s="737">
        <v>6.76</v>
      </c>
    </row>
    <row r="153" spans="1:4">
      <c r="A153" s="735">
        <v>141</v>
      </c>
      <c r="B153" s="736" t="s">
        <v>712</v>
      </c>
      <c r="C153" s="737">
        <v>9.01</v>
      </c>
      <c r="D153" s="737">
        <v>9.01</v>
      </c>
    </row>
    <row r="154" spans="1:4">
      <c r="A154" s="577"/>
      <c r="B154" s="738" t="s">
        <v>713</v>
      </c>
      <c r="C154" s="577"/>
      <c r="D154" s="577"/>
    </row>
    <row r="155" spans="1:4">
      <c r="A155" s="735">
        <v>142</v>
      </c>
      <c r="B155" s="745" t="s">
        <v>714</v>
      </c>
      <c r="C155" s="746">
        <v>1.94</v>
      </c>
      <c r="D155" s="737">
        <v>1.94</v>
      </c>
    </row>
    <row r="156" spans="1:4">
      <c r="A156" s="577"/>
      <c r="B156" s="738" t="s">
        <v>715</v>
      </c>
      <c r="C156" s="577"/>
      <c r="D156" s="577"/>
    </row>
    <row r="157" spans="1:4">
      <c r="A157" s="735">
        <v>143</v>
      </c>
      <c r="B157" s="736" t="s">
        <v>716</v>
      </c>
      <c r="C157" s="737">
        <v>19.34</v>
      </c>
      <c r="D157" s="737">
        <v>19.34</v>
      </c>
    </row>
    <row r="158" spans="1:4">
      <c r="A158" s="735">
        <v>144</v>
      </c>
      <c r="B158" s="736" t="s">
        <v>717</v>
      </c>
      <c r="C158" s="737">
        <v>23.16</v>
      </c>
      <c r="D158" s="737">
        <v>23.16</v>
      </c>
    </row>
    <row r="159" spans="1:4">
      <c r="A159" s="735">
        <v>145</v>
      </c>
      <c r="B159" s="736" t="s">
        <v>718</v>
      </c>
      <c r="C159" s="737">
        <v>12.32</v>
      </c>
      <c r="D159" s="737">
        <v>12.32</v>
      </c>
    </row>
    <row r="160" spans="1:4">
      <c r="A160" s="735">
        <v>146</v>
      </c>
      <c r="B160" s="736" t="s">
        <v>719</v>
      </c>
      <c r="C160" s="737">
        <v>7.41</v>
      </c>
      <c r="D160" s="737">
        <v>7.41</v>
      </c>
    </row>
    <row r="161" spans="1:4">
      <c r="A161" s="735">
        <v>147</v>
      </c>
      <c r="B161" s="736" t="s">
        <v>720</v>
      </c>
      <c r="C161" s="737">
        <v>5.3</v>
      </c>
      <c r="D161" s="737">
        <v>5.3</v>
      </c>
    </row>
    <row r="162" spans="1:4">
      <c r="A162" s="735">
        <v>148</v>
      </c>
      <c r="B162" s="736" t="s">
        <v>721</v>
      </c>
      <c r="C162" s="737">
        <v>21.81</v>
      </c>
      <c r="D162" s="737">
        <v>21.81</v>
      </c>
    </row>
    <row r="163" spans="1:4">
      <c r="A163" s="735">
        <v>149</v>
      </c>
      <c r="B163" s="736" t="s">
        <v>722</v>
      </c>
      <c r="C163" s="737">
        <v>21.75</v>
      </c>
      <c r="D163" s="737">
        <v>21.75</v>
      </c>
    </row>
    <row r="164" spans="1:4">
      <c r="A164" s="735">
        <v>150</v>
      </c>
      <c r="B164" s="736" t="s">
        <v>723</v>
      </c>
      <c r="C164" s="737">
        <v>17.739999999999998</v>
      </c>
      <c r="D164" s="737">
        <v>17.739999999999998</v>
      </c>
    </row>
    <row r="165" spans="1:4">
      <c r="A165" s="735">
        <v>151</v>
      </c>
      <c r="B165" s="736" t="s">
        <v>724</v>
      </c>
      <c r="C165" s="737">
        <v>12.34</v>
      </c>
      <c r="D165" s="737">
        <v>12.34</v>
      </c>
    </row>
    <row r="166" spans="1:4">
      <c r="A166" s="735">
        <v>152</v>
      </c>
      <c r="B166" s="736" t="s">
        <v>725</v>
      </c>
      <c r="C166" s="737">
        <v>24.46</v>
      </c>
      <c r="D166" s="737">
        <v>24.46</v>
      </c>
    </row>
    <row r="167" spans="1:4">
      <c r="A167" s="735">
        <v>153</v>
      </c>
      <c r="B167" s="736" t="s">
        <v>726</v>
      </c>
      <c r="C167" s="737">
        <v>18.82</v>
      </c>
      <c r="D167" s="737">
        <v>18.82</v>
      </c>
    </row>
    <row r="168" spans="1:4">
      <c r="A168" s="735">
        <v>154</v>
      </c>
      <c r="B168" s="736" t="s">
        <v>727</v>
      </c>
      <c r="C168" s="737">
        <v>17.97</v>
      </c>
      <c r="D168" s="737">
        <v>17.97</v>
      </c>
    </row>
    <row r="169" spans="1:4">
      <c r="A169" s="735">
        <v>155</v>
      </c>
      <c r="B169" s="736" t="s">
        <v>728</v>
      </c>
      <c r="C169" s="737">
        <v>16.98</v>
      </c>
      <c r="D169" s="737">
        <v>16.89</v>
      </c>
    </row>
    <row r="170" spans="1:4">
      <c r="A170" s="735">
        <v>156</v>
      </c>
      <c r="B170" s="736" t="s">
        <v>729</v>
      </c>
      <c r="C170" s="737">
        <v>51.1</v>
      </c>
      <c r="D170" s="737">
        <v>51.1</v>
      </c>
    </row>
    <row r="171" spans="1:4">
      <c r="A171" s="735">
        <v>157</v>
      </c>
      <c r="B171" s="736" t="s">
        <v>730</v>
      </c>
      <c r="C171" s="737">
        <v>45.33</v>
      </c>
      <c r="D171" s="737">
        <v>45.33</v>
      </c>
    </row>
    <row r="172" spans="1:4">
      <c r="A172" s="735">
        <v>158</v>
      </c>
      <c r="B172" s="736" t="s">
        <v>731</v>
      </c>
      <c r="C172" s="737">
        <v>3.44</v>
      </c>
      <c r="D172" s="737">
        <v>18.440000000000001</v>
      </c>
    </row>
    <row r="173" spans="1:4">
      <c r="A173" s="735">
        <v>159</v>
      </c>
      <c r="B173" s="736" t="s">
        <v>732</v>
      </c>
      <c r="C173" s="737">
        <v>29.63</v>
      </c>
      <c r="D173" s="737">
        <v>29.63</v>
      </c>
    </row>
    <row r="174" spans="1:4">
      <c r="A174" s="735">
        <v>160</v>
      </c>
      <c r="B174" s="736" t="s">
        <v>733</v>
      </c>
      <c r="C174" s="737">
        <v>38.32</v>
      </c>
      <c r="D174" s="737">
        <v>38.32</v>
      </c>
    </row>
    <row r="175" spans="1:4">
      <c r="A175" s="735">
        <v>161</v>
      </c>
      <c r="B175" s="736" t="s">
        <v>734</v>
      </c>
      <c r="C175" s="737">
        <v>12.5</v>
      </c>
      <c r="D175" s="737">
        <v>12.5</v>
      </c>
    </row>
    <row r="176" spans="1:4">
      <c r="A176" s="735">
        <v>162</v>
      </c>
      <c r="B176" s="736" t="s">
        <v>735</v>
      </c>
      <c r="C176" s="737">
        <v>11.94</v>
      </c>
      <c r="D176" s="737">
        <v>11.94</v>
      </c>
    </row>
    <row r="177" spans="1:4">
      <c r="A177" s="735">
        <v>163</v>
      </c>
      <c r="B177" s="736" t="s">
        <v>736</v>
      </c>
      <c r="C177" s="737">
        <v>11.08</v>
      </c>
      <c r="D177" s="737">
        <v>11.08</v>
      </c>
    </row>
    <row r="178" spans="1:4">
      <c r="A178" s="735">
        <v>164</v>
      </c>
      <c r="B178" s="736" t="s">
        <v>737</v>
      </c>
      <c r="C178" s="737">
        <v>5.36</v>
      </c>
      <c r="D178" s="737">
        <v>5.36</v>
      </c>
    </row>
    <row r="179" spans="1:4">
      <c r="A179" s="735">
        <v>165</v>
      </c>
      <c r="B179" s="736" t="s">
        <v>738</v>
      </c>
      <c r="C179" s="737">
        <v>11.85</v>
      </c>
      <c r="D179" s="737">
        <v>11.85</v>
      </c>
    </row>
    <row r="180" spans="1:4">
      <c r="A180" s="735">
        <v>166</v>
      </c>
      <c r="B180" s="736" t="s">
        <v>739</v>
      </c>
      <c r="C180" s="737">
        <v>14.74</v>
      </c>
      <c r="D180" s="737">
        <v>14.74</v>
      </c>
    </row>
    <row r="181" spans="1:4">
      <c r="A181" s="735">
        <v>167</v>
      </c>
      <c r="B181" s="736" t="s">
        <v>740</v>
      </c>
      <c r="C181" s="737">
        <v>12.85</v>
      </c>
      <c r="D181" s="737">
        <v>12.85</v>
      </c>
    </row>
    <row r="182" spans="1:4">
      <c r="A182" s="735">
        <v>168</v>
      </c>
      <c r="B182" s="736" t="s">
        <v>741</v>
      </c>
      <c r="C182" s="737">
        <v>21.6</v>
      </c>
      <c r="D182" s="737">
        <v>21.6</v>
      </c>
    </row>
    <row r="183" spans="1:4">
      <c r="A183" s="735">
        <v>169</v>
      </c>
      <c r="B183" s="736" t="s">
        <v>742</v>
      </c>
      <c r="C183" s="737">
        <v>13.15</v>
      </c>
      <c r="D183" s="737">
        <v>13.15</v>
      </c>
    </row>
    <row r="184" spans="1:4">
      <c r="A184" s="735">
        <v>170</v>
      </c>
      <c r="B184" s="736" t="s">
        <v>743</v>
      </c>
      <c r="C184" s="737">
        <v>10.49</v>
      </c>
      <c r="D184" s="737">
        <v>10.49</v>
      </c>
    </row>
    <row r="185" spans="1:4">
      <c r="A185" s="735">
        <v>171</v>
      </c>
      <c r="B185" s="736" t="s">
        <v>744</v>
      </c>
      <c r="C185" s="737">
        <v>16.100000000000001</v>
      </c>
      <c r="D185" s="737">
        <v>16.100000000000001</v>
      </c>
    </row>
    <row r="186" spans="1:4">
      <c r="A186" s="735">
        <v>172</v>
      </c>
      <c r="B186" s="736" t="s">
        <v>745</v>
      </c>
      <c r="C186" s="737">
        <v>13.15</v>
      </c>
      <c r="D186" s="737">
        <v>13.15</v>
      </c>
    </row>
    <row r="187" spans="1:4">
      <c r="A187" s="735">
        <v>173</v>
      </c>
      <c r="B187" s="736" t="s">
        <v>746</v>
      </c>
      <c r="C187" s="737">
        <v>19.95</v>
      </c>
      <c r="D187" s="737">
        <v>19.95</v>
      </c>
    </row>
    <row r="188" spans="1:4">
      <c r="A188" s="735">
        <v>174</v>
      </c>
      <c r="B188" s="736" t="s">
        <v>747</v>
      </c>
      <c r="C188" s="737">
        <v>13.11</v>
      </c>
      <c r="D188" s="737">
        <v>13.11</v>
      </c>
    </row>
    <row r="189" spans="1:4">
      <c r="A189" s="735">
        <v>175</v>
      </c>
      <c r="B189" s="736" t="s">
        <v>748</v>
      </c>
      <c r="C189" s="737">
        <v>12.13</v>
      </c>
      <c r="D189" s="737">
        <v>12.13</v>
      </c>
    </row>
    <row r="190" spans="1:4">
      <c r="A190" s="735">
        <v>176</v>
      </c>
      <c r="B190" s="736" t="s">
        <v>749</v>
      </c>
      <c r="C190" s="737">
        <v>15.62</v>
      </c>
      <c r="D190" s="737">
        <v>15.62</v>
      </c>
    </row>
    <row r="191" spans="1:4">
      <c r="A191" s="735">
        <v>177</v>
      </c>
      <c r="B191" s="736" t="s">
        <v>750</v>
      </c>
      <c r="C191" s="737">
        <v>16.350000000000001</v>
      </c>
      <c r="D191" s="737">
        <v>16.350000000000001</v>
      </c>
    </row>
    <row r="192" spans="1:4">
      <c r="A192" s="735">
        <v>178</v>
      </c>
      <c r="B192" s="736" t="s">
        <v>751</v>
      </c>
      <c r="C192" s="737">
        <v>10.52</v>
      </c>
      <c r="D192" s="737">
        <v>10.52</v>
      </c>
    </row>
    <row r="193" spans="1:4">
      <c r="A193" s="735">
        <v>179</v>
      </c>
      <c r="B193" s="736" t="s">
        <v>752</v>
      </c>
      <c r="C193" s="737">
        <v>5.04</v>
      </c>
      <c r="D193" s="737">
        <v>5.04</v>
      </c>
    </row>
    <row r="194" spans="1:4">
      <c r="A194" s="735">
        <v>180</v>
      </c>
      <c r="B194" s="736" t="s">
        <v>753</v>
      </c>
      <c r="C194" s="737">
        <v>14.22</v>
      </c>
      <c r="D194" s="737">
        <v>14.22</v>
      </c>
    </row>
    <row r="195" spans="1:4">
      <c r="A195" s="735">
        <v>181</v>
      </c>
      <c r="B195" s="736" t="s">
        <v>754</v>
      </c>
      <c r="C195" s="747">
        <v>23</v>
      </c>
      <c r="D195" s="747">
        <v>23</v>
      </c>
    </row>
    <row r="196" spans="1:4">
      <c r="A196" s="735">
        <v>182</v>
      </c>
      <c r="B196" s="736" t="s">
        <v>755</v>
      </c>
      <c r="C196" s="737">
        <v>13.93</v>
      </c>
      <c r="D196" s="737">
        <v>13.93</v>
      </c>
    </row>
    <row r="197" spans="1:4">
      <c r="A197" s="735">
        <v>183</v>
      </c>
      <c r="B197" s="736" t="s">
        <v>756</v>
      </c>
      <c r="C197" s="737">
        <v>15.62</v>
      </c>
      <c r="D197" s="737">
        <v>15.62</v>
      </c>
    </row>
    <row r="198" spans="1:4">
      <c r="A198" s="735">
        <v>184</v>
      </c>
      <c r="B198" s="736" t="s">
        <v>757</v>
      </c>
      <c r="C198" s="737">
        <v>18.41</v>
      </c>
      <c r="D198" s="737">
        <v>18.41</v>
      </c>
    </row>
    <row r="199" spans="1:4">
      <c r="A199" s="735">
        <v>185</v>
      </c>
      <c r="B199" s="736" t="s">
        <v>758</v>
      </c>
      <c r="C199" s="737">
        <v>12.01</v>
      </c>
      <c r="D199" s="737">
        <v>12.01</v>
      </c>
    </row>
    <row r="200" spans="1:4">
      <c r="A200" s="735">
        <v>186</v>
      </c>
      <c r="B200" s="736" t="s">
        <v>759</v>
      </c>
      <c r="C200" s="737">
        <v>31.38</v>
      </c>
      <c r="D200" s="737">
        <v>31.38</v>
      </c>
    </row>
    <row r="201" spans="1:4">
      <c r="A201" s="735">
        <v>187</v>
      </c>
      <c r="B201" s="736" t="s">
        <v>760</v>
      </c>
      <c r="C201" s="737">
        <v>17.82</v>
      </c>
      <c r="D201" s="737">
        <v>17.82</v>
      </c>
    </row>
    <row r="202" spans="1:4">
      <c r="A202" s="735">
        <v>188</v>
      </c>
      <c r="B202" s="736" t="s">
        <v>761</v>
      </c>
      <c r="C202" s="737">
        <v>32.22</v>
      </c>
      <c r="D202" s="737">
        <v>32.22</v>
      </c>
    </row>
    <row r="203" spans="1:4">
      <c r="A203" s="735">
        <v>189</v>
      </c>
      <c r="B203" s="736" t="s">
        <v>762</v>
      </c>
      <c r="C203" s="737">
        <v>23.09</v>
      </c>
      <c r="D203" s="737">
        <v>23.09</v>
      </c>
    </row>
    <row r="204" spans="1:4">
      <c r="A204" s="735">
        <v>190</v>
      </c>
      <c r="B204" s="736" t="s">
        <v>763</v>
      </c>
      <c r="C204" s="737">
        <v>24.95</v>
      </c>
      <c r="D204" s="737">
        <v>24.95</v>
      </c>
    </row>
    <row r="205" spans="1:4">
      <c r="A205" s="735">
        <v>191</v>
      </c>
      <c r="B205" s="736" t="s">
        <v>764</v>
      </c>
      <c r="C205" s="737">
        <v>6.58</v>
      </c>
      <c r="D205" s="737">
        <v>6.58</v>
      </c>
    </row>
    <row r="206" spans="1:4">
      <c r="A206" s="735">
        <v>192</v>
      </c>
      <c r="B206" s="736" t="s">
        <v>765</v>
      </c>
      <c r="C206" s="737">
        <v>5.0199999999999996</v>
      </c>
      <c r="D206" s="737">
        <v>5.0199999999999996</v>
      </c>
    </row>
    <row r="207" spans="1:4">
      <c r="A207" s="735">
        <v>193</v>
      </c>
      <c r="B207" s="736" t="s">
        <v>766</v>
      </c>
      <c r="C207" s="737">
        <v>17.45</v>
      </c>
      <c r="D207" s="737">
        <v>17.45</v>
      </c>
    </row>
    <row r="208" spans="1:4">
      <c r="A208" s="735">
        <v>194</v>
      </c>
      <c r="B208" s="736" t="s">
        <v>767</v>
      </c>
      <c r="C208" s="737">
        <v>24.47</v>
      </c>
      <c r="D208" s="737">
        <v>24.47</v>
      </c>
    </row>
    <row r="209" spans="1:4">
      <c r="A209" s="735">
        <v>195</v>
      </c>
      <c r="B209" s="736" t="s">
        <v>768</v>
      </c>
      <c r="C209" s="737">
        <v>13.71</v>
      </c>
      <c r="D209" s="737">
        <v>13.71</v>
      </c>
    </row>
    <row r="210" spans="1:4">
      <c r="A210" s="735">
        <v>196</v>
      </c>
      <c r="B210" s="736" t="s">
        <v>769</v>
      </c>
      <c r="C210" s="737">
        <v>17.510000000000002</v>
      </c>
      <c r="D210" s="737">
        <v>17.510000000000002</v>
      </c>
    </row>
    <row r="211" spans="1:4">
      <c r="A211" s="735">
        <v>197</v>
      </c>
      <c r="B211" s="736" t="s">
        <v>770</v>
      </c>
      <c r="C211" s="737">
        <v>20.99</v>
      </c>
      <c r="D211" s="737">
        <v>20.99</v>
      </c>
    </row>
    <row r="212" spans="1:4">
      <c r="A212" s="735">
        <v>198</v>
      </c>
      <c r="B212" s="736" t="s">
        <v>771</v>
      </c>
      <c r="C212" s="737">
        <v>12.81</v>
      </c>
      <c r="D212" s="737">
        <v>12.81</v>
      </c>
    </row>
    <row r="213" spans="1:4">
      <c r="A213" s="735">
        <v>199</v>
      </c>
      <c r="B213" s="736" t="s">
        <v>772</v>
      </c>
      <c r="C213" s="737">
        <v>31.38</v>
      </c>
      <c r="D213" s="737">
        <v>31.38</v>
      </c>
    </row>
    <row r="214" spans="1:4">
      <c r="A214" s="735">
        <v>200</v>
      </c>
      <c r="B214" s="736" t="s">
        <v>773</v>
      </c>
      <c r="C214" s="737">
        <v>29.6</v>
      </c>
      <c r="D214" s="737">
        <v>29.6</v>
      </c>
    </row>
    <row r="215" spans="1:4">
      <c r="A215" s="735">
        <v>201</v>
      </c>
      <c r="B215" s="736" t="s">
        <v>774</v>
      </c>
      <c r="C215" s="737">
        <v>5.0999999999999996</v>
      </c>
      <c r="D215" s="737">
        <v>5.0999999999999996</v>
      </c>
    </row>
    <row r="216" spans="1:4">
      <c r="A216" s="735">
        <v>202</v>
      </c>
      <c r="B216" s="736" t="s">
        <v>775</v>
      </c>
      <c r="C216" s="737">
        <v>18.68</v>
      </c>
      <c r="D216" s="737">
        <v>18.68</v>
      </c>
    </row>
    <row r="217" spans="1:4">
      <c r="A217" s="735">
        <v>203</v>
      </c>
      <c r="B217" s="736" t="s">
        <v>776</v>
      </c>
      <c r="C217" s="737">
        <v>11.42</v>
      </c>
      <c r="D217" s="737">
        <v>11.42</v>
      </c>
    </row>
    <row r="218" spans="1:4">
      <c r="A218" s="735">
        <v>204</v>
      </c>
      <c r="B218" s="736" t="s">
        <v>777</v>
      </c>
      <c r="C218" s="737">
        <v>21.63</v>
      </c>
      <c r="D218" s="737">
        <v>21.63</v>
      </c>
    </row>
    <row r="219" spans="1:4">
      <c r="A219" s="735">
        <v>205</v>
      </c>
      <c r="B219" s="736" t="s">
        <v>778</v>
      </c>
      <c r="C219" s="737">
        <v>19.13</v>
      </c>
      <c r="D219" s="737">
        <v>19.13</v>
      </c>
    </row>
    <row r="220" spans="1:4">
      <c r="A220" s="735">
        <v>206</v>
      </c>
      <c r="B220" s="736" t="s">
        <v>779</v>
      </c>
      <c r="C220" s="737">
        <v>19.62</v>
      </c>
      <c r="D220" s="737">
        <v>19.62</v>
      </c>
    </row>
    <row r="221" spans="1:4">
      <c r="A221" s="735">
        <v>207</v>
      </c>
      <c r="B221" s="736" t="s">
        <v>780</v>
      </c>
      <c r="C221" s="737">
        <v>22.01</v>
      </c>
      <c r="D221" s="737">
        <v>22.01</v>
      </c>
    </row>
    <row r="222" spans="1:4">
      <c r="A222" s="735">
        <v>208</v>
      </c>
      <c r="B222" s="736" t="s">
        <v>781</v>
      </c>
      <c r="C222" s="737">
        <v>57.9</v>
      </c>
      <c r="D222" s="737">
        <v>57.9</v>
      </c>
    </row>
    <row r="223" spans="1:4">
      <c r="A223" s="735">
        <v>209</v>
      </c>
      <c r="B223" s="736" t="s">
        <v>782</v>
      </c>
      <c r="C223" s="737">
        <v>3.28</v>
      </c>
      <c r="D223" s="737">
        <v>3.28</v>
      </c>
    </row>
    <row r="224" spans="1:4">
      <c r="A224" s="735">
        <v>210</v>
      </c>
      <c r="B224" s="736" t="s">
        <v>783</v>
      </c>
      <c r="C224" s="737">
        <v>9.07</v>
      </c>
      <c r="D224" s="737">
        <v>9.07</v>
      </c>
    </row>
    <row r="225" spans="1:4">
      <c r="A225" s="735">
        <v>211</v>
      </c>
      <c r="B225" s="736" t="s">
        <v>784</v>
      </c>
      <c r="C225" s="737">
        <v>12.78</v>
      </c>
      <c r="D225" s="737">
        <v>12.78</v>
      </c>
    </row>
    <row r="226" spans="1:4">
      <c r="A226" s="577"/>
      <c r="B226" s="738" t="s">
        <v>785</v>
      </c>
      <c r="C226" s="577"/>
      <c r="D226" s="577"/>
    </row>
    <row r="227" spans="1:4">
      <c r="A227" s="735">
        <v>212</v>
      </c>
      <c r="B227" s="736" t="s">
        <v>786</v>
      </c>
      <c r="C227" s="737">
        <v>4.38</v>
      </c>
      <c r="D227" s="737">
        <v>4.38</v>
      </c>
    </row>
    <row r="228" spans="1:4">
      <c r="A228" s="735">
        <v>213</v>
      </c>
      <c r="B228" s="736" t="s">
        <v>787</v>
      </c>
      <c r="C228" s="737">
        <v>9.3800000000000008</v>
      </c>
      <c r="D228" s="737">
        <v>9.3800000000000008</v>
      </c>
    </row>
    <row r="229" spans="1:4">
      <c r="A229" s="735">
        <v>214</v>
      </c>
      <c r="B229" s="748" t="s">
        <v>788</v>
      </c>
      <c r="C229" s="749">
        <v>5.85</v>
      </c>
      <c r="D229" s="737">
        <v>9.8800000000000008</v>
      </c>
    </row>
    <row r="230" spans="1:4">
      <c r="A230" s="735">
        <v>215</v>
      </c>
      <c r="B230" s="736" t="s">
        <v>789</v>
      </c>
      <c r="C230" s="737">
        <v>1.2</v>
      </c>
      <c r="D230" s="737">
        <v>1.2</v>
      </c>
    </row>
    <row r="231" spans="1:4">
      <c r="A231" s="735">
        <v>216</v>
      </c>
      <c r="B231" s="736" t="s">
        <v>790</v>
      </c>
      <c r="C231" s="737">
        <v>1.77</v>
      </c>
      <c r="D231" s="737">
        <v>1.77</v>
      </c>
    </row>
    <row r="232" spans="1:4">
      <c r="A232" s="743">
        <v>217</v>
      </c>
      <c r="B232" s="744" t="s">
        <v>791</v>
      </c>
      <c r="C232" s="737">
        <v>1.33</v>
      </c>
      <c r="D232" s="737">
        <v>1.33</v>
      </c>
    </row>
    <row r="233" spans="1:4">
      <c r="A233" s="735">
        <v>218</v>
      </c>
      <c r="B233" s="736" t="s">
        <v>792</v>
      </c>
      <c r="C233" s="737">
        <v>1.42</v>
      </c>
      <c r="D233" s="737">
        <v>1.42</v>
      </c>
    </row>
    <row r="234" spans="1:4">
      <c r="A234" s="735">
        <v>219</v>
      </c>
      <c r="B234" s="736" t="s">
        <v>793</v>
      </c>
      <c r="C234" s="737">
        <v>0.31</v>
      </c>
      <c r="D234" s="737">
        <v>0.31</v>
      </c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A97"/>
  <sheetViews>
    <sheetView topLeftCell="A76" workbookViewId="0">
      <selection sqref="A1:AD97"/>
    </sheetView>
  </sheetViews>
  <sheetFormatPr defaultRowHeight="15"/>
  <cols>
    <col min="1" max="1" width="4" customWidth="1"/>
    <col min="6" max="6" width="33" customWidth="1"/>
    <col min="7" max="7" width="5.28515625" hidden="1" customWidth="1"/>
    <col min="8" max="14" width="9.140625" hidden="1" customWidth="1"/>
    <col min="15" max="15" width="17.28515625" customWidth="1"/>
    <col min="16" max="16" width="9.140625" hidden="1" customWidth="1"/>
    <col min="17" max="17" width="13.5703125" customWidth="1"/>
    <col min="18" max="26" width="9.140625" hidden="1" customWidth="1"/>
    <col min="27" max="27" width="16.28515625" customWidth="1"/>
  </cols>
  <sheetData>
    <row r="1" spans="1:31">
      <c r="AA1" s="1" t="s">
        <v>0</v>
      </c>
      <c r="AB1" s="1"/>
      <c r="AC1" s="1"/>
      <c r="AD1" s="1"/>
      <c r="AE1" s="1"/>
    </row>
    <row r="2" spans="1:31">
      <c r="AA2" s="1" t="s">
        <v>1</v>
      </c>
      <c r="AB2" s="1"/>
      <c r="AC2" s="1"/>
      <c r="AD2" s="1"/>
      <c r="AE2" s="1"/>
    </row>
    <row r="3" spans="1:31">
      <c r="AA3" s="1" t="s">
        <v>2</v>
      </c>
      <c r="AB3" s="1"/>
      <c r="AC3" s="1"/>
      <c r="AD3" s="1"/>
      <c r="AE3" s="1"/>
    </row>
    <row r="4" spans="1:31">
      <c r="AA4" s="1" t="s">
        <v>403</v>
      </c>
      <c r="AB4" s="1"/>
      <c r="AC4" s="1"/>
      <c r="AD4" s="1"/>
      <c r="AE4" s="1"/>
    </row>
    <row r="5" spans="1:31">
      <c r="AA5" s="1" t="s">
        <v>402</v>
      </c>
      <c r="AB5" s="1"/>
      <c r="AC5" s="1"/>
      <c r="AD5" s="1"/>
      <c r="AE5" s="1"/>
    </row>
    <row r="7" spans="1:31" ht="15.75">
      <c r="A7" s="852" t="s">
        <v>302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  <c r="W7" s="853"/>
      <c r="X7" s="853"/>
      <c r="Y7" s="853"/>
      <c r="Z7" s="853"/>
      <c r="AA7" s="853"/>
    </row>
    <row r="9" spans="1:31">
      <c r="Q9" s="826" t="s">
        <v>401</v>
      </c>
      <c r="R9" s="826"/>
      <c r="S9" s="826"/>
      <c r="T9" s="826"/>
      <c r="U9" s="826"/>
      <c r="V9" s="826"/>
      <c r="W9" s="826"/>
      <c r="X9" s="826"/>
      <c r="Y9" s="826"/>
      <c r="Z9" s="826"/>
      <c r="AA9" s="826"/>
      <c r="AB9" s="826"/>
      <c r="AC9" s="826"/>
      <c r="AD9" s="826"/>
    </row>
    <row r="10" spans="1:31">
      <c r="A10" s="232"/>
      <c r="B10" s="232"/>
      <c r="C10" s="232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1">
      <c r="A11" s="234" t="s">
        <v>303</v>
      </c>
      <c r="B11" s="94"/>
      <c r="C11" s="94"/>
      <c r="D11" s="235" t="s">
        <v>5</v>
      </c>
      <c r="E11" s="94"/>
      <c r="F11" s="95"/>
      <c r="G11" s="94"/>
      <c r="H11" s="94"/>
      <c r="I11" s="94"/>
      <c r="J11" s="94"/>
      <c r="K11" s="94"/>
      <c r="L11" s="94"/>
      <c r="M11" s="108"/>
      <c r="N11" s="86" t="s">
        <v>304</v>
      </c>
      <c r="O11" s="86" t="s">
        <v>305</v>
      </c>
      <c r="P11" s="854" t="s">
        <v>306</v>
      </c>
      <c r="Q11" s="855"/>
      <c r="R11" s="854" t="s">
        <v>307</v>
      </c>
      <c r="S11" s="855"/>
      <c r="T11" s="236"/>
      <c r="U11" s="236"/>
      <c r="V11" s="236"/>
      <c r="W11" s="856" t="s">
        <v>308</v>
      </c>
      <c r="X11" s="857"/>
      <c r="Y11" s="857"/>
      <c r="Z11" s="857"/>
      <c r="AA11" s="858"/>
    </row>
    <row r="12" spans="1:31">
      <c r="A12" s="237"/>
      <c r="B12" s="238"/>
      <c r="C12" s="239"/>
      <c r="D12" s="239"/>
      <c r="E12" s="239"/>
      <c r="F12" s="240"/>
      <c r="G12" s="101"/>
      <c r="H12" s="101"/>
      <c r="I12" s="101"/>
      <c r="J12" s="101"/>
      <c r="K12" s="78"/>
      <c r="L12" s="78"/>
      <c r="M12" s="241"/>
      <c r="N12" s="242" t="s">
        <v>309</v>
      </c>
      <c r="O12" s="242" t="s">
        <v>309</v>
      </c>
      <c r="P12" s="242" t="s">
        <v>13</v>
      </c>
      <c r="Q12" s="242" t="s">
        <v>309</v>
      </c>
      <c r="R12" s="242" t="s">
        <v>13</v>
      </c>
      <c r="S12" s="242"/>
      <c r="T12" s="242"/>
      <c r="U12" s="242"/>
      <c r="V12" s="242"/>
      <c r="W12" s="242" t="s">
        <v>13</v>
      </c>
      <c r="X12" s="242" t="s">
        <v>310</v>
      </c>
      <c r="Y12" s="243"/>
      <c r="Z12" s="16"/>
      <c r="AA12" s="242" t="s">
        <v>311</v>
      </c>
    </row>
    <row r="13" spans="1:31">
      <c r="A13" s="859" t="s">
        <v>312</v>
      </c>
      <c r="B13" s="859"/>
      <c r="C13" s="859"/>
      <c r="D13" s="859"/>
      <c r="E13" s="859"/>
      <c r="F13" s="859"/>
      <c r="G13" s="859"/>
      <c r="H13" s="859"/>
      <c r="I13" s="859"/>
      <c r="J13" s="859"/>
      <c r="K13" s="859"/>
      <c r="L13" s="859"/>
      <c r="M13" s="859"/>
      <c r="N13" s="859"/>
      <c r="O13" s="859"/>
      <c r="P13" s="859"/>
      <c r="Q13" s="859"/>
      <c r="R13" s="859"/>
      <c r="S13" s="859"/>
      <c r="T13" s="859"/>
      <c r="U13" s="859"/>
      <c r="V13" s="859"/>
      <c r="W13" s="859"/>
      <c r="X13" s="859"/>
      <c r="Y13" s="859"/>
      <c r="Z13" s="859"/>
      <c r="AA13" s="860"/>
    </row>
    <row r="14" spans="1:31">
      <c r="A14" s="410">
        <v>1</v>
      </c>
      <c r="B14" s="423" t="s">
        <v>313</v>
      </c>
      <c r="C14" s="424"/>
      <c r="D14" s="424"/>
      <c r="E14" s="424"/>
      <c r="F14" s="425"/>
      <c r="G14" s="411"/>
      <c r="H14" s="411"/>
      <c r="I14" s="411"/>
      <c r="J14" s="411"/>
      <c r="K14" s="411"/>
      <c r="L14" s="411"/>
      <c r="M14" s="411"/>
      <c r="N14" s="412">
        <v>33.17</v>
      </c>
      <c r="O14" s="413">
        <v>42.22</v>
      </c>
      <c r="P14" s="414">
        <v>154500</v>
      </c>
      <c r="Q14" s="426">
        <v>18.829999999999998</v>
      </c>
      <c r="R14" s="416">
        <v>154536</v>
      </c>
      <c r="S14" s="417">
        <f t="shared" ref="S14:S16" si="0">SUM(N14+Q14)</f>
        <v>52</v>
      </c>
      <c r="T14" s="418"/>
      <c r="U14" s="418"/>
      <c r="V14" s="418"/>
      <c r="W14" s="419">
        <v>154536</v>
      </c>
      <c r="X14" s="419" t="e">
        <v>#DIV/0!</v>
      </c>
      <c r="Y14" s="419"/>
      <c r="Z14" s="420"/>
      <c r="AA14" s="421">
        <f>SUM(O14+Q14)</f>
        <v>61.05</v>
      </c>
      <c r="AB14" s="422" t="s">
        <v>407</v>
      </c>
    </row>
    <row r="15" spans="1:31">
      <c r="A15" s="410">
        <v>2</v>
      </c>
      <c r="B15" s="423" t="s">
        <v>314</v>
      </c>
      <c r="C15" s="424"/>
      <c r="D15" s="424"/>
      <c r="E15" s="424"/>
      <c r="F15" s="425"/>
      <c r="G15" s="411"/>
      <c r="H15" s="411"/>
      <c r="I15" s="411"/>
      <c r="J15" s="411"/>
      <c r="K15" s="411"/>
      <c r="L15" s="411"/>
      <c r="M15" s="411"/>
      <c r="N15" s="412">
        <v>33.17</v>
      </c>
      <c r="O15" s="413">
        <v>42.22</v>
      </c>
      <c r="P15" s="414">
        <v>154500</v>
      </c>
      <c r="Q15" s="426">
        <v>15.37</v>
      </c>
      <c r="R15" s="416">
        <v>154536</v>
      </c>
      <c r="S15" s="417">
        <f t="shared" si="0"/>
        <v>48.54</v>
      </c>
      <c r="T15" s="418"/>
      <c r="U15" s="418"/>
      <c r="V15" s="418"/>
      <c r="W15" s="419">
        <v>154536</v>
      </c>
      <c r="X15" s="419" t="e">
        <v>#DIV/0!</v>
      </c>
      <c r="Y15" s="419"/>
      <c r="Z15" s="420"/>
      <c r="AA15" s="421">
        <f t="shared" ref="AA15:AA32" si="1">SUM(O15+Q15)</f>
        <v>57.589999999999996</v>
      </c>
      <c r="AB15" s="422" t="s">
        <v>407</v>
      </c>
    </row>
    <row r="16" spans="1:31">
      <c r="A16" s="410">
        <v>3</v>
      </c>
      <c r="B16" s="861" t="s">
        <v>315</v>
      </c>
      <c r="C16" s="862"/>
      <c r="D16" s="862"/>
      <c r="E16" s="862"/>
      <c r="F16" s="863"/>
      <c r="G16" s="411"/>
      <c r="H16" s="411"/>
      <c r="I16" s="411"/>
      <c r="J16" s="411"/>
      <c r="K16" s="411"/>
      <c r="L16" s="411"/>
      <c r="M16" s="411"/>
      <c r="N16" s="412">
        <v>12.22</v>
      </c>
      <c r="O16" s="413">
        <v>15.55</v>
      </c>
      <c r="P16" s="414"/>
      <c r="Q16" s="415">
        <v>3.99</v>
      </c>
      <c r="R16" s="416"/>
      <c r="S16" s="417">
        <f t="shared" si="0"/>
        <v>16.21</v>
      </c>
      <c r="T16" s="418"/>
      <c r="U16" s="418"/>
      <c r="V16" s="418"/>
      <c r="W16" s="419"/>
      <c r="X16" s="419"/>
      <c r="Y16" s="419"/>
      <c r="Z16" s="420"/>
      <c r="AA16" s="421">
        <f t="shared" si="1"/>
        <v>19.54</v>
      </c>
      <c r="AB16" s="422" t="s">
        <v>407</v>
      </c>
    </row>
    <row r="17" spans="1:28">
      <c r="A17" s="410">
        <v>4</v>
      </c>
      <c r="B17" s="427" t="s">
        <v>316</v>
      </c>
      <c r="C17" s="428"/>
      <c r="D17" s="428"/>
      <c r="E17" s="428"/>
      <c r="F17" s="429"/>
      <c r="G17" s="430"/>
      <c r="H17" s="430"/>
      <c r="I17" s="430"/>
      <c r="J17" s="430"/>
      <c r="K17" s="430"/>
      <c r="L17" s="430"/>
      <c r="M17" s="431"/>
      <c r="N17" s="432">
        <v>9.2200000000000006</v>
      </c>
      <c r="O17" s="244">
        <v>11.73</v>
      </c>
      <c r="P17" s="433">
        <v>52400</v>
      </c>
      <c r="Q17" s="434">
        <v>3.55</v>
      </c>
      <c r="R17" s="416">
        <f>SUM(N17+P17)</f>
        <v>52409.22</v>
      </c>
      <c r="S17" s="417">
        <f t="shared" ref="S17:S18" si="2">SUM(O17+Q17)</f>
        <v>15.280000000000001</v>
      </c>
      <c r="T17" s="418"/>
      <c r="U17" s="418"/>
      <c r="V17" s="418"/>
      <c r="W17" s="419">
        <f>SUM(O17+P17)</f>
        <v>52411.73</v>
      </c>
      <c r="X17" s="419" t="e">
        <f>ROUND(W17/#REF!,-1)</f>
        <v>#REF!</v>
      </c>
      <c r="Y17" s="419"/>
      <c r="Z17" s="420"/>
      <c r="AA17" s="421">
        <f t="shared" si="1"/>
        <v>15.280000000000001</v>
      </c>
      <c r="AB17" s="422" t="s">
        <v>407</v>
      </c>
    </row>
    <row r="18" spans="1:28">
      <c r="A18" s="435">
        <v>5</v>
      </c>
      <c r="B18" s="436" t="s">
        <v>317</v>
      </c>
      <c r="C18" s="437"/>
      <c r="D18" s="437"/>
      <c r="E18" s="437"/>
      <c r="F18" s="438"/>
      <c r="G18" s="439"/>
      <c r="H18" s="439"/>
      <c r="I18" s="439"/>
      <c r="J18" s="439"/>
      <c r="K18" s="439"/>
      <c r="L18" s="439"/>
      <c r="M18" s="440"/>
      <c r="N18" s="441">
        <v>9.2200000000000006</v>
      </c>
      <c r="O18" s="442">
        <v>11.73</v>
      </c>
      <c r="P18" s="443">
        <v>52400</v>
      </c>
      <c r="Q18" s="444">
        <v>8.5299999999999994</v>
      </c>
      <c r="R18" s="445">
        <f>SUM(N18+P18)</f>
        <v>52409.22</v>
      </c>
      <c r="S18" s="446">
        <f t="shared" si="2"/>
        <v>20.259999999999998</v>
      </c>
      <c r="T18" s="447"/>
      <c r="U18" s="447"/>
      <c r="V18" s="447"/>
      <c r="W18" s="448">
        <f>SUM(O18+P18)</f>
        <v>52411.73</v>
      </c>
      <c r="X18" s="448" t="e">
        <f>ROUND(W18/#REF!,-1)</f>
        <v>#REF!</v>
      </c>
      <c r="Y18" s="448"/>
      <c r="Z18" s="449"/>
      <c r="AA18" s="450">
        <f t="shared" si="1"/>
        <v>20.259999999999998</v>
      </c>
      <c r="AB18" s="1"/>
    </row>
    <row r="19" spans="1:28">
      <c r="A19" s="451"/>
      <c r="B19" s="861" t="s">
        <v>404</v>
      </c>
      <c r="C19" s="862"/>
      <c r="D19" s="862"/>
      <c r="E19" s="862"/>
      <c r="F19" s="863"/>
      <c r="G19" s="452"/>
      <c r="H19" s="452"/>
      <c r="I19" s="452"/>
      <c r="J19" s="452"/>
      <c r="K19" s="452"/>
      <c r="L19" s="452"/>
      <c r="M19" s="453"/>
      <c r="N19" s="434"/>
      <c r="O19" s="244">
        <v>11.73</v>
      </c>
      <c r="P19" s="433"/>
      <c r="Q19" s="434">
        <v>6.01</v>
      </c>
      <c r="R19" s="367"/>
      <c r="S19" s="368"/>
      <c r="T19" s="367"/>
      <c r="U19" s="367"/>
      <c r="V19" s="367"/>
      <c r="W19" s="369"/>
      <c r="X19" s="369"/>
      <c r="Y19" s="369"/>
      <c r="Z19" s="370"/>
      <c r="AA19" s="421">
        <f t="shared" si="1"/>
        <v>17.740000000000002</v>
      </c>
      <c r="AB19" s="422" t="s">
        <v>407</v>
      </c>
    </row>
    <row r="20" spans="1:28">
      <c r="A20" s="237">
        <v>6</v>
      </c>
      <c r="B20" s="292" t="s">
        <v>318</v>
      </c>
      <c r="C20" s="292"/>
      <c r="D20" s="292"/>
      <c r="E20" s="292"/>
      <c r="F20" s="293"/>
      <c r="G20" s="101"/>
      <c r="H20" s="101"/>
      <c r="I20" s="101"/>
      <c r="J20" s="101"/>
      <c r="K20" s="101"/>
      <c r="L20" s="101"/>
      <c r="M20" s="297"/>
      <c r="N20" s="294">
        <v>5.33</v>
      </c>
      <c r="O20" s="173">
        <v>8.9</v>
      </c>
      <c r="P20" s="295">
        <v>2800</v>
      </c>
      <c r="Q20" s="296">
        <v>0.34</v>
      </c>
      <c r="R20" s="287">
        <f t="shared" ref="R20" si="3">SUM(N20+P20)</f>
        <v>2805.33</v>
      </c>
      <c r="S20" s="288">
        <f t="shared" ref="S20:S32" si="4">SUM(N20+Q20)</f>
        <v>5.67</v>
      </c>
      <c r="T20" s="289"/>
      <c r="U20" s="289"/>
      <c r="V20" s="289"/>
      <c r="W20" s="290">
        <f t="shared" ref="W20" si="5">SUM(O20+P20)</f>
        <v>2808.9</v>
      </c>
      <c r="X20" s="290" t="e">
        <f>ROUND(W20/#REF!,-1)</f>
        <v>#REF!</v>
      </c>
      <c r="Y20" s="290"/>
      <c r="Z20" s="26"/>
      <c r="AA20" s="245">
        <f t="shared" ref="AA20" si="6">SUM(O20+Q20)</f>
        <v>9.24</v>
      </c>
      <c r="AB20" s="1"/>
    </row>
    <row r="21" spans="1:28">
      <c r="A21" s="237">
        <v>7</v>
      </c>
      <c r="B21" s="843" t="s">
        <v>319</v>
      </c>
      <c r="C21" s="844"/>
      <c r="D21" s="844"/>
      <c r="E21" s="844"/>
      <c r="F21" s="845"/>
      <c r="G21" s="101"/>
      <c r="H21" s="101"/>
      <c r="I21" s="101"/>
      <c r="J21" s="101"/>
      <c r="K21" s="101"/>
      <c r="L21" s="101"/>
      <c r="M21" s="298"/>
      <c r="N21" s="294">
        <v>13.82</v>
      </c>
      <c r="O21" s="173">
        <v>17.579999999999998</v>
      </c>
      <c r="P21" s="295"/>
      <c r="Q21" s="296">
        <v>1.82</v>
      </c>
      <c r="R21" s="287"/>
      <c r="S21" s="288">
        <f t="shared" si="4"/>
        <v>15.64</v>
      </c>
      <c r="T21" s="289"/>
      <c r="U21" s="289"/>
      <c r="V21" s="289"/>
      <c r="W21" s="290"/>
      <c r="X21" s="290"/>
      <c r="Y21" s="290"/>
      <c r="Z21" s="26"/>
      <c r="AA21" s="245">
        <f t="shared" si="1"/>
        <v>19.399999999999999</v>
      </c>
      <c r="AB21" s="1"/>
    </row>
    <row r="22" spans="1:28">
      <c r="A22" s="237">
        <v>8</v>
      </c>
      <c r="B22" s="299" t="s">
        <v>320</v>
      </c>
      <c r="C22" s="299"/>
      <c r="D22" s="299"/>
      <c r="E22" s="299"/>
      <c r="F22" s="300"/>
      <c r="G22" s="292"/>
      <c r="H22" s="292"/>
      <c r="I22" s="292"/>
      <c r="J22" s="292"/>
      <c r="K22" s="292"/>
      <c r="L22" s="292"/>
      <c r="M22" s="292"/>
      <c r="N22" s="294">
        <v>32.5</v>
      </c>
      <c r="O22" s="173">
        <v>41.37</v>
      </c>
      <c r="P22" s="295">
        <v>42600</v>
      </c>
      <c r="Q22" s="296">
        <v>6.51</v>
      </c>
      <c r="R22" s="287">
        <f>SUM(N22+P22)</f>
        <v>42632.5</v>
      </c>
      <c r="S22" s="288">
        <f>SUM(N22+Q22)</f>
        <v>39.01</v>
      </c>
      <c r="T22" s="289"/>
      <c r="U22" s="289"/>
      <c r="V22" s="289"/>
      <c r="W22" s="290">
        <f>SUM(O22+P22)</f>
        <v>42641.37</v>
      </c>
      <c r="X22" s="290" t="e">
        <f>ROUND(W22/#REF!,-1)</f>
        <v>#REF!</v>
      </c>
      <c r="Y22" s="290"/>
      <c r="Z22" s="26"/>
      <c r="AA22" s="245">
        <f t="shared" si="1"/>
        <v>47.879999999999995</v>
      </c>
      <c r="AB22" s="1"/>
    </row>
    <row r="23" spans="1:28">
      <c r="A23" s="237">
        <v>9</v>
      </c>
      <c r="B23" s="299" t="s">
        <v>321</v>
      </c>
      <c r="C23" s="299"/>
      <c r="D23" s="299"/>
      <c r="E23" s="299"/>
      <c r="F23" s="300"/>
      <c r="G23" s="292"/>
      <c r="H23" s="292"/>
      <c r="I23" s="292"/>
      <c r="J23" s="292"/>
      <c r="K23" s="292"/>
      <c r="L23" s="292"/>
      <c r="M23" s="292"/>
      <c r="N23" s="294">
        <v>39</v>
      </c>
      <c r="O23" s="173">
        <v>49.64</v>
      </c>
      <c r="P23" s="295">
        <v>42600</v>
      </c>
      <c r="Q23" s="296">
        <v>6.51</v>
      </c>
      <c r="R23" s="287">
        <f>SUM(N23+P23)</f>
        <v>42639</v>
      </c>
      <c r="S23" s="288">
        <f>SUM(N23+Q23)</f>
        <v>45.51</v>
      </c>
      <c r="T23" s="289"/>
      <c r="U23" s="289"/>
      <c r="V23" s="289"/>
      <c r="W23" s="290">
        <f>SUM(O23+P23)</f>
        <v>42649.64</v>
      </c>
      <c r="X23" s="290" t="e">
        <f>ROUND(W23/#REF!,-1)</f>
        <v>#REF!</v>
      </c>
      <c r="Y23" s="290"/>
      <c r="Z23" s="26"/>
      <c r="AA23" s="245">
        <f t="shared" si="1"/>
        <v>56.15</v>
      </c>
      <c r="AB23" s="1"/>
    </row>
    <row r="24" spans="1:28">
      <c r="A24" s="270">
        <v>10</v>
      </c>
      <c r="B24" s="301" t="s">
        <v>322</v>
      </c>
      <c r="C24" s="302"/>
      <c r="D24" s="302"/>
      <c r="E24" s="302"/>
      <c r="F24" s="303"/>
      <c r="G24" s="292"/>
      <c r="H24" s="292"/>
      <c r="I24" s="292"/>
      <c r="J24" s="292"/>
      <c r="K24" s="304"/>
      <c r="L24" s="304"/>
      <c r="M24" s="292"/>
      <c r="N24" s="294">
        <v>26.42</v>
      </c>
      <c r="O24" s="173">
        <v>33.630000000000003</v>
      </c>
      <c r="P24" s="295">
        <v>25200</v>
      </c>
      <c r="Q24" s="296">
        <v>2.82</v>
      </c>
      <c r="R24" s="287">
        <f>SUM(N24+P24)</f>
        <v>25226.42</v>
      </c>
      <c r="S24" s="288">
        <f>SUM(N24+Q24)</f>
        <v>29.240000000000002</v>
      </c>
      <c r="T24" s="289"/>
      <c r="U24" s="289"/>
      <c r="V24" s="289"/>
      <c r="W24" s="290">
        <f>SUM(O24+P24)</f>
        <v>25233.63</v>
      </c>
      <c r="X24" s="290"/>
      <c r="Y24" s="290"/>
      <c r="Z24" s="26"/>
      <c r="AA24" s="245">
        <f t="shared" si="1"/>
        <v>36.450000000000003</v>
      </c>
      <c r="AB24" s="1"/>
    </row>
    <row r="25" spans="1:28">
      <c r="A25" s="237">
        <v>11</v>
      </c>
      <c r="B25" s="239" t="s">
        <v>323</v>
      </c>
      <c r="C25" s="55"/>
      <c r="D25" s="239"/>
      <c r="E25" s="239"/>
      <c r="F25" s="240"/>
      <c r="G25" s="101"/>
      <c r="H25" s="101"/>
      <c r="I25" s="101"/>
      <c r="J25" s="101"/>
      <c r="K25" s="78"/>
      <c r="L25" s="78"/>
      <c r="M25" s="305">
        <v>280000</v>
      </c>
      <c r="N25" s="294">
        <v>32.5</v>
      </c>
      <c r="O25" s="173">
        <v>41.37</v>
      </c>
      <c r="P25" s="295">
        <v>36900</v>
      </c>
      <c r="Q25" s="296">
        <v>11.25</v>
      </c>
      <c r="R25" s="287">
        <f t="shared" ref="R25:R32" si="7">SUM(N25+P25)</f>
        <v>36932.5</v>
      </c>
      <c r="S25" s="288">
        <f t="shared" si="4"/>
        <v>43.75</v>
      </c>
      <c r="T25" s="289"/>
      <c r="U25" s="289"/>
      <c r="V25" s="289"/>
      <c r="W25" s="290">
        <f t="shared" ref="W25:W32" si="8">SUM(O25+P25)</f>
        <v>36941.370000000003</v>
      </c>
      <c r="X25" s="290" t="e">
        <f>ROUND(W25/#REF!,-1)</f>
        <v>#REF!</v>
      </c>
      <c r="Y25" s="290"/>
      <c r="Z25" s="26"/>
      <c r="AA25" s="245">
        <f t="shared" si="1"/>
        <v>52.62</v>
      </c>
      <c r="AB25" s="1"/>
    </row>
    <row r="26" spans="1:28">
      <c r="A26" s="237">
        <v>12</v>
      </c>
      <c r="B26" s="239" t="s">
        <v>324</v>
      </c>
      <c r="C26" s="239"/>
      <c r="D26" s="239"/>
      <c r="E26" s="239"/>
      <c r="F26" s="240"/>
      <c r="G26" s="101"/>
      <c r="H26" s="101"/>
      <c r="I26" s="101"/>
      <c r="J26" s="101"/>
      <c r="K26" s="78"/>
      <c r="L26" s="78"/>
      <c r="M26" s="297"/>
      <c r="N26" s="294">
        <v>22.35</v>
      </c>
      <c r="O26" s="173">
        <v>28.44</v>
      </c>
      <c r="P26" s="295">
        <v>2200</v>
      </c>
      <c r="Q26" s="296">
        <v>0.32</v>
      </c>
      <c r="R26" s="287">
        <f t="shared" si="7"/>
        <v>2222.35</v>
      </c>
      <c r="S26" s="288">
        <f t="shared" si="4"/>
        <v>22.67</v>
      </c>
      <c r="T26" s="289"/>
      <c r="U26" s="289"/>
      <c r="V26" s="289"/>
      <c r="W26" s="290">
        <f t="shared" si="8"/>
        <v>2228.44</v>
      </c>
      <c r="X26" s="290" t="e">
        <f>ROUND(W26/#REF!,-1)</f>
        <v>#REF!</v>
      </c>
      <c r="Y26" s="290"/>
      <c r="Z26" s="26"/>
      <c r="AA26" s="245">
        <f t="shared" si="1"/>
        <v>28.76</v>
      </c>
      <c r="AB26" s="1"/>
    </row>
    <row r="27" spans="1:28">
      <c r="A27" s="237">
        <v>13</v>
      </c>
      <c r="B27" s="843" t="s">
        <v>325</v>
      </c>
      <c r="C27" s="844"/>
      <c r="D27" s="844"/>
      <c r="E27" s="844"/>
      <c r="F27" s="845"/>
      <c r="G27" s="47"/>
      <c r="H27" s="47"/>
      <c r="I27" s="47"/>
      <c r="J27" s="306"/>
      <c r="K27" s="306"/>
      <c r="L27" s="306"/>
      <c r="M27" s="307"/>
      <c r="N27" s="294">
        <v>32.5</v>
      </c>
      <c r="O27" s="173">
        <v>41.37</v>
      </c>
      <c r="P27" s="237"/>
      <c r="Q27" s="296"/>
      <c r="R27" s="287">
        <f t="shared" si="7"/>
        <v>32.5</v>
      </c>
      <c r="S27" s="288">
        <f t="shared" si="4"/>
        <v>32.5</v>
      </c>
      <c r="T27" s="289"/>
      <c r="U27" s="289"/>
      <c r="V27" s="289"/>
      <c r="W27" s="290">
        <f t="shared" si="8"/>
        <v>41.37</v>
      </c>
      <c r="X27" s="290" t="e">
        <f>ROUND(W27/#REF!,-1)</f>
        <v>#REF!</v>
      </c>
      <c r="Y27" s="290"/>
      <c r="Z27" s="26"/>
      <c r="AA27" s="245">
        <f t="shared" si="1"/>
        <v>41.37</v>
      </c>
      <c r="AB27" s="1"/>
    </row>
    <row r="28" spans="1:28">
      <c r="A28" s="361">
        <v>14</v>
      </c>
      <c r="B28" s="398" t="s">
        <v>326</v>
      </c>
      <c r="C28" s="399"/>
      <c r="D28" s="399"/>
      <c r="E28" s="399"/>
      <c r="F28" s="400"/>
      <c r="G28" s="401"/>
      <c r="H28" s="401"/>
      <c r="I28" s="401"/>
      <c r="J28" s="401"/>
      <c r="K28" s="401"/>
      <c r="L28" s="401"/>
      <c r="M28" s="363"/>
      <c r="N28" s="402">
        <v>32.5</v>
      </c>
      <c r="O28" s="365">
        <v>47.74</v>
      </c>
      <c r="P28" s="366">
        <v>55300</v>
      </c>
      <c r="Q28" s="364">
        <v>5.51</v>
      </c>
      <c r="R28" s="367">
        <f t="shared" si="7"/>
        <v>55332.5</v>
      </c>
      <c r="S28" s="403">
        <f t="shared" si="4"/>
        <v>38.01</v>
      </c>
      <c r="T28" s="404"/>
      <c r="U28" s="404"/>
      <c r="V28" s="404"/>
      <c r="W28" s="405">
        <f t="shared" si="8"/>
        <v>55347.74</v>
      </c>
      <c r="X28" s="405" t="e">
        <f>ROUND(W28/#REF!,-1)</f>
        <v>#REF!</v>
      </c>
      <c r="Y28" s="405"/>
      <c r="Z28" s="370"/>
      <c r="AA28" s="371">
        <f t="shared" si="1"/>
        <v>53.25</v>
      </c>
      <c r="AB28" s="1" t="s">
        <v>405</v>
      </c>
    </row>
    <row r="29" spans="1:28">
      <c r="A29" s="237">
        <v>15</v>
      </c>
      <c r="B29" s="292" t="s">
        <v>327</v>
      </c>
      <c r="C29" s="55"/>
      <c r="D29" s="55"/>
      <c r="E29" s="55"/>
      <c r="F29" s="73"/>
      <c r="G29" s="131"/>
      <c r="H29" s="131"/>
      <c r="I29" s="131"/>
      <c r="J29" s="131"/>
      <c r="K29" s="131"/>
      <c r="L29" s="131"/>
      <c r="M29" s="131"/>
      <c r="N29" s="294">
        <v>5.79</v>
      </c>
      <c r="O29" s="173">
        <v>7.37</v>
      </c>
      <c r="P29" s="237">
        <v>1400</v>
      </c>
      <c r="Q29" s="296">
        <v>0.17</v>
      </c>
      <c r="R29" s="287">
        <f t="shared" si="7"/>
        <v>1405.79</v>
      </c>
      <c r="S29" s="288">
        <f t="shared" si="4"/>
        <v>5.96</v>
      </c>
      <c r="T29" s="289"/>
      <c r="U29" s="289"/>
      <c r="V29" s="289"/>
      <c r="W29" s="290">
        <f t="shared" si="8"/>
        <v>1407.37</v>
      </c>
      <c r="X29" s="290" t="e">
        <f>ROUND(W29/#REF!,-1)</f>
        <v>#REF!</v>
      </c>
      <c r="Y29" s="290"/>
      <c r="Z29" s="26"/>
      <c r="AA29" s="245">
        <f t="shared" si="1"/>
        <v>7.54</v>
      </c>
      <c r="AB29" s="1"/>
    </row>
    <row r="30" spans="1:28">
      <c r="A30" s="237">
        <v>16</v>
      </c>
      <c r="B30" s="291" t="s">
        <v>328</v>
      </c>
      <c r="C30" s="55"/>
      <c r="D30" s="55"/>
      <c r="E30" s="55"/>
      <c r="F30" s="64"/>
      <c r="G30" s="169"/>
      <c r="H30" s="169"/>
      <c r="I30" s="169"/>
      <c r="J30" s="169"/>
      <c r="K30" s="169"/>
      <c r="L30" s="169"/>
      <c r="M30" s="169"/>
      <c r="N30" s="294">
        <v>11.58</v>
      </c>
      <c r="O30" s="173">
        <v>14.74</v>
      </c>
      <c r="P30" s="237">
        <v>1400</v>
      </c>
      <c r="Q30" s="296">
        <v>0.17</v>
      </c>
      <c r="R30" s="287">
        <f t="shared" si="7"/>
        <v>1411.58</v>
      </c>
      <c r="S30" s="288">
        <f t="shared" si="4"/>
        <v>11.75</v>
      </c>
      <c r="T30" s="289"/>
      <c r="U30" s="289"/>
      <c r="V30" s="289"/>
      <c r="W30" s="290">
        <f t="shared" si="8"/>
        <v>1414.74</v>
      </c>
      <c r="X30" s="290" t="e">
        <f>ROUND(W30/#REF!,-1)</f>
        <v>#REF!</v>
      </c>
      <c r="Y30" s="290"/>
      <c r="Z30" s="26"/>
      <c r="AA30" s="245">
        <f t="shared" si="1"/>
        <v>14.91</v>
      </c>
      <c r="AB30" s="1"/>
    </row>
    <row r="31" spans="1:28">
      <c r="A31" s="237">
        <v>17</v>
      </c>
      <c r="B31" s="831" t="s">
        <v>329</v>
      </c>
      <c r="C31" s="832"/>
      <c r="D31" s="832"/>
      <c r="E31" s="832"/>
      <c r="F31" s="833"/>
      <c r="G31" s="308"/>
      <c r="H31" s="308"/>
      <c r="I31" s="308"/>
      <c r="J31" s="308"/>
      <c r="K31" s="308"/>
      <c r="L31" s="308"/>
      <c r="M31" s="308"/>
      <c r="N31" s="294">
        <v>5.08</v>
      </c>
      <c r="O31" s="173">
        <v>6.47</v>
      </c>
      <c r="P31" s="237">
        <v>1400</v>
      </c>
      <c r="Q31" s="296">
        <v>0.17</v>
      </c>
      <c r="R31" s="287">
        <f t="shared" si="7"/>
        <v>1405.08</v>
      </c>
      <c r="S31" s="288">
        <f t="shared" si="4"/>
        <v>5.25</v>
      </c>
      <c r="T31" s="289"/>
      <c r="U31" s="289"/>
      <c r="V31" s="289"/>
      <c r="W31" s="290">
        <f t="shared" si="8"/>
        <v>1406.47</v>
      </c>
      <c r="X31" s="290" t="e">
        <f>ROUND(W31/#REF!,-1)</f>
        <v>#REF!</v>
      </c>
      <c r="Y31" s="309"/>
      <c r="Z31" s="26"/>
      <c r="AA31" s="245">
        <f t="shared" si="1"/>
        <v>6.64</v>
      </c>
      <c r="AB31" s="1"/>
    </row>
    <row r="32" spans="1:28">
      <c r="A32" s="237">
        <v>18</v>
      </c>
      <c r="B32" s="831" t="s">
        <v>330</v>
      </c>
      <c r="C32" s="832"/>
      <c r="D32" s="832"/>
      <c r="E32" s="832"/>
      <c r="F32" s="833"/>
      <c r="G32" s="55"/>
      <c r="H32" s="55"/>
      <c r="I32" s="55"/>
      <c r="J32" s="55"/>
      <c r="K32" s="55"/>
      <c r="L32" s="55"/>
      <c r="M32" s="40"/>
      <c r="N32" s="294">
        <v>7.63</v>
      </c>
      <c r="O32" s="173">
        <v>9.7100000000000009</v>
      </c>
      <c r="P32" s="237">
        <v>1400</v>
      </c>
      <c r="Q32" s="296">
        <v>0.17</v>
      </c>
      <c r="R32" s="287">
        <f t="shared" si="7"/>
        <v>1407.63</v>
      </c>
      <c r="S32" s="288">
        <f t="shared" si="4"/>
        <v>7.8</v>
      </c>
      <c r="T32" s="289"/>
      <c r="U32" s="289"/>
      <c r="V32" s="289"/>
      <c r="W32" s="290">
        <f t="shared" si="8"/>
        <v>1409.71</v>
      </c>
      <c r="X32" s="290" t="e">
        <f>ROUND(W32/#REF!,-1)</f>
        <v>#REF!</v>
      </c>
      <c r="Y32" s="273"/>
      <c r="Z32" s="178"/>
      <c r="AA32" s="245">
        <f t="shared" si="1"/>
        <v>9.8800000000000008</v>
      </c>
      <c r="AB32" s="1"/>
    </row>
    <row r="33" spans="1:28">
      <c r="A33" s="840" t="s">
        <v>331</v>
      </c>
      <c r="B33" s="841"/>
      <c r="C33" s="841"/>
      <c r="D33" s="841"/>
      <c r="E33" s="841"/>
      <c r="F33" s="841"/>
      <c r="G33" s="841"/>
      <c r="H33" s="841"/>
      <c r="I33" s="841"/>
      <c r="J33" s="841"/>
      <c r="K33" s="841"/>
      <c r="L33" s="841"/>
      <c r="M33" s="841"/>
      <c r="N33" s="841"/>
      <c r="O33" s="841"/>
      <c r="P33" s="841"/>
      <c r="Q33" s="841"/>
      <c r="R33" s="841"/>
      <c r="S33" s="841"/>
      <c r="T33" s="841"/>
      <c r="U33" s="841"/>
      <c r="V33" s="841"/>
      <c r="W33" s="841"/>
      <c r="X33" s="841"/>
      <c r="Y33" s="841"/>
      <c r="Z33" s="841"/>
      <c r="AA33" s="842"/>
      <c r="AB33" s="1"/>
    </row>
    <row r="34" spans="1:28">
      <c r="A34" s="841" t="s">
        <v>332</v>
      </c>
      <c r="B34" s="841"/>
      <c r="C34" s="841"/>
      <c r="D34" s="841"/>
      <c r="E34" s="841"/>
      <c r="F34" s="841"/>
      <c r="G34" s="841"/>
      <c r="H34" s="841"/>
      <c r="I34" s="841"/>
      <c r="J34" s="841"/>
      <c r="K34" s="841"/>
      <c r="L34" s="841"/>
      <c r="M34" s="841"/>
      <c r="N34" s="841"/>
      <c r="O34" s="841"/>
      <c r="P34" s="841"/>
      <c r="Q34" s="841"/>
      <c r="R34" s="841"/>
      <c r="S34" s="841"/>
      <c r="T34" s="841"/>
      <c r="U34" s="841"/>
      <c r="V34" s="841"/>
      <c r="W34" s="841"/>
      <c r="X34" s="246"/>
      <c r="Y34" s="246"/>
      <c r="Z34" s="246"/>
      <c r="AA34" s="245"/>
      <c r="AB34" s="1"/>
    </row>
    <row r="35" spans="1:28">
      <c r="A35" s="310"/>
      <c r="B35" s="831"/>
      <c r="C35" s="832"/>
      <c r="D35" s="832"/>
      <c r="E35" s="832"/>
      <c r="F35" s="833"/>
      <c r="G35" s="311"/>
      <c r="H35" s="311"/>
      <c r="I35" s="311"/>
      <c r="J35" s="302"/>
      <c r="K35" s="302"/>
      <c r="L35" s="302"/>
      <c r="M35" s="312"/>
      <c r="N35" s="313"/>
      <c r="O35" s="314"/>
      <c r="P35" s="315"/>
      <c r="Q35" s="316"/>
      <c r="R35" s="317"/>
      <c r="S35" s="285"/>
      <c r="T35" s="318"/>
      <c r="U35" s="318"/>
      <c r="V35" s="318"/>
      <c r="W35" s="319"/>
      <c r="X35" s="320"/>
      <c r="Y35" s="319"/>
      <c r="Z35" s="321"/>
      <c r="AA35" s="245"/>
      <c r="AB35" s="1"/>
    </row>
    <row r="36" spans="1:28">
      <c r="A36" s="454">
        <v>1</v>
      </c>
      <c r="B36" s="848" t="s">
        <v>333</v>
      </c>
      <c r="C36" s="849"/>
      <c r="D36" s="849"/>
      <c r="E36" s="849"/>
      <c r="F36" s="850"/>
      <c r="G36" s="455"/>
      <c r="H36" s="455"/>
      <c r="I36" s="455"/>
      <c r="J36" s="456"/>
      <c r="K36" s="456"/>
      <c r="L36" s="456"/>
      <c r="M36" s="457"/>
      <c r="N36" s="458">
        <v>9.2200000000000006</v>
      </c>
      <c r="O36" s="459">
        <v>11.73</v>
      </c>
      <c r="P36" s="460">
        <v>76500</v>
      </c>
      <c r="Q36" s="461">
        <v>5.35</v>
      </c>
      <c r="R36" s="462">
        <f>SUM(N36+P36)</f>
        <v>76509.22</v>
      </c>
      <c r="S36" s="463">
        <v>13.65</v>
      </c>
      <c r="T36" s="464"/>
      <c r="U36" s="464"/>
      <c r="V36" s="464"/>
      <c r="W36" s="465">
        <f t="shared" ref="W36:W41" si="9">SUM(O36+P36)</f>
        <v>76511.73</v>
      </c>
      <c r="X36" s="466"/>
      <c r="Y36" s="466"/>
      <c r="Z36" s="467"/>
      <c r="AA36" s="421">
        <f t="shared" ref="AA36:AA41" si="10">SUM(O36+Q36)</f>
        <v>17.079999999999998</v>
      </c>
      <c r="AB36" s="1" t="s">
        <v>407</v>
      </c>
    </row>
    <row r="37" spans="1:28">
      <c r="A37" s="410">
        <v>2</v>
      </c>
      <c r="B37" s="848" t="s">
        <v>334</v>
      </c>
      <c r="C37" s="849"/>
      <c r="D37" s="849"/>
      <c r="E37" s="849"/>
      <c r="F37" s="850"/>
      <c r="G37" s="455"/>
      <c r="H37" s="455"/>
      <c r="I37" s="455"/>
      <c r="J37" s="456"/>
      <c r="K37" s="456"/>
      <c r="L37" s="456"/>
      <c r="M37" s="457"/>
      <c r="N37" s="458">
        <v>9.2200000000000006</v>
      </c>
      <c r="O37" s="459">
        <v>11.73</v>
      </c>
      <c r="P37" s="460">
        <v>76500</v>
      </c>
      <c r="Q37" s="461">
        <v>5.37</v>
      </c>
      <c r="R37" s="462">
        <f>SUM(N37+P37)</f>
        <v>76509.22</v>
      </c>
      <c r="S37" s="463">
        <v>13.64</v>
      </c>
      <c r="T37" s="464"/>
      <c r="U37" s="464"/>
      <c r="V37" s="464"/>
      <c r="W37" s="465">
        <f t="shared" si="9"/>
        <v>76511.73</v>
      </c>
      <c r="X37" s="466"/>
      <c r="Y37" s="466"/>
      <c r="Z37" s="467"/>
      <c r="AA37" s="421">
        <f t="shared" si="10"/>
        <v>17.100000000000001</v>
      </c>
      <c r="AB37" s="1" t="s">
        <v>407</v>
      </c>
    </row>
    <row r="38" spans="1:28">
      <c r="A38" s="410">
        <v>3</v>
      </c>
      <c r="B38" s="468" t="s">
        <v>335</v>
      </c>
      <c r="C38" s="469"/>
      <c r="D38" s="469"/>
      <c r="E38" s="469"/>
      <c r="F38" s="470"/>
      <c r="G38" s="452"/>
      <c r="H38" s="452"/>
      <c r="I38" s="452"/>
      <c r="J38" s="452"/>
      <c r="K38" s="452"/>
      <c r="L38" s="452"/>
      <c r="M38" s="433">
        <v>39683</v>
      </c>
      <c r="N38" s="471">
        <v>17.78</v>
      </c>
      <c r="O38" s="472">
        <v>22.62</v>
      </c>
      <c r="P38" s="453">
        <v>164800</v>
      </c>
      <c r="Q38" s="461">
        <v>14.33</v>
      </c>
      <c r="R38" s="473">
        <f t="shared" ref="R38:R40" si="11">N38+P38</f>
        <v>164817.78</v>
      </c>
      <c r="S38" s="463">
        <f t="shared" ref="S38:S40" si="12">SUM(N38+Q38)</f>
        <v>32.11</v>
      </c>
      <c r="T38" s="474"/>
      <c r="U38" s="474"/>
      <c r="V38" s="474"/>
      <c r="W38" s="466">
        <f t="shared" si="9"/>
        <v>164822.62</v>
      </c>
      <c r="X38" s="475"/>
      <c r="Y38" s="476"/>
      <c r="Z38" s="477"/>
      <c r="AA38" s="421">
        <f t="shared" si="10"/>
        <v>36.950000000000003</v>
      </c>
      <c r="AB38" s="1" t="s">
        <v>407</v>
      </c>
    </row>
    <row r="39" spans="1:28">
      <c r="A39" s="410">
        <v>4</v>
      </c>
      <c r="B39" s="468" t="s">
        <v>336</v>
      </c>
      <c r="C39" s="469"/>
      <c r="D39" s="469"/>
      <c r="E39" s="469"/>
      <c r="F39" s="470"/>
      <c r="G39" s="452"/>
      <c r="H39" s="452"/>
      <c r="I39" s="452"/>
      <c r="J39" s="452"/>
      <c r="K39" s="452"/>
      <c r="L39" s="452"/>
      <c r="M39" s="433">
        <v>39683</v>
      </c>
      <c r="N39" s="471">
        <v>17.78</v>
      </c>
      <c r="O39" s="472">
        <v>22.62</v>
      </c>
      <c r="P39" s="453">
        <v>164700</v>
      </c>
      <c r="Q39" s="461">
        <v>14.33</v>
      </c>
      <c r="R39" s="473">
        <f t="shared" si="11"/>
        <v>164717.78</v>
      </c>
      <c r="S39" s="463">
        <f t="shared" si="12"/>
        <v>32.11</v>
      </c>
      <c r="T39" s="474"/>
      <c r="U39" s="474"/>
      <c r="V39" s="474"/>
      <c r="W39" s="466">
        <f t="shared" si="9"/>
        <v>164722.62</v>
      </c>
      <c r="X39" s="475"/>
      <c r="Y39" s="476"/>
      <c r="Z39" s="477"/>
      <c r="AA39" s="421">
        <f t="shared" si="10"/>
        <v>36.950000000000003</v>
      </c>
      <c r="AB39" s="1" t="s">
        <v>407</v>
      </c>
    </row>
    <row r="40" spans="1:28">
      <c r="A40" s="410">
        <v>5</v>
      </c>
      <c r="B40" s="468" t="s">
        <v>337</v>
      </c>
      <c r="C40" s="469"/>
      <c r="D40" s="469"/>
      <c r="E40" s="469"/>
      <c r="F40" s="470"/>
      <c r="G40" s="452"/>
      <c r="H40" s="452"/>
      <c r="I40" s="452"/>
      <c r="J40" s="452"/>
      <c r="K40" s="452"/>
      <c r="L40" s="452"/>
      <c r="M40" s="433">
        <v>39683</v>
      </c>
      <c r="N40" s="471">
        <v>17.78</v>
      </c>
      <c r="O40" s="472">
        <v>22.62</v>
      </c>
      <c r="P40" s="453">
        <v>164700</v>
      </c>
      <c r="Q40" s="461">
        <v>15.45</v>
      </c>
      <c r="R40" s="473">
        <f t="shared" si="11"/>
        <v>164717.78</v>
      </c>
      <c r="S40" s="463">
        <f t="shared" si="12"/>
        <v>33.230000000000004</v>
      </c>
      <c r="T40" s="474"/>
      <c r="U40" s="474"/>
      <c r="V40" s="474"/>
      <c r="W40" s="466">
        <f t="shared" si="9"/>
        <v>164722.62</v>
      </c>
      <c r="X40" s="475"/>
      <c r="Y40" s="476"/>
      <c r="Z40" s="477"/>
      <c r="AA40" s="421">
        <f t="shared" si="10"/>
        <v>38.07</v>
      </c>
      <c r="AB40" s="1" t="s">
        <v>407</v>
      </c>
    </row>
    <row r="41" spans="1:28">
      <c r="A41" s="451">
        <v>6</v>
      </c>
      <c r="B41" s="423" t="s">
        <v>338</v>
      </c>
      <c r="C41" s="424"/>
      <c r="D41" s="424"/>
      <c r="E41" s="424"/>
      <c r="F41" s="425"/>
      <c r="G41" s="452"/>
      <c r="H41" s="452"/>
      <c r="I41" s="452"/>
      <c r="J41" s="452"/>
      <c r="K41" s="452"/>
      <c r="L41" s="452"/>
      <c r="M41" s="433">
        <v>44095</v>
      </c>
      <c r="N41" s="458">
        <v>19.75</v>
      </c>
      <c r="O41" s="459">
        <v>25.13</v>
      </c>
      <c r="P41" s="453">
        <v>80100</v>
      </c>
      <c r="Q41" s="461">
        <v>9.4600000000000009</v>
      </c>
      <c r="R41" s="473">
        <f>N41+P41</f>
        <v>80119.75</v>
      </c>
      <c r="S41" s="463">
        <f>SUM(N41+Q41)</f>
        <v>29.21</v>
      </c>
      <c r="T41" s="474"/>
      <c r="U41" s="474"/>
      <c r="V41" s="474"/>
      <c r="W41" s="466">
        <f t="shared" si="9"/>
        <v>80125.13</v>
      </c>
      <c r="X41" s="466" t="e">
        <f>ROUND(W41/#REF!,-1)</f>
        <v>#REF!</v>
      </c>
      <c r="Y41" s="466"/>
      <c r="Z41" s="467"/>
      <c r="AA41" s="421">
        <f t="shared" si="10"/>
        <v>34.590000000000003</v>
      </c>
      <c r="AB41" s="1" t="s">
        <v>407</v>
      </c>
    </row>
    <row r="42" spans="1:28">
      <c r="A42" s="851" t="s">
        <v>339</v>
      </c>
      <c r="B42" s="807"/>
      <c r="C42" s="807"/>
      <c r="D42" s="807"/>
      <c r="E42" s="807"/>
      <c r="F42" s="807"/>
      <c r="G42" s="807"/>
      <c r="H42" s="807"/>
      <c r="I42" s="807"/>
      <c r="J42" s="807"/>
      <c r="K42" s="807"/>
      <c r="L42" s="807"/>
      <c r="M42" s="807"/>
      <c r="N42" s="807"/>
      <c r="O42" s="807"/>
      <c r="P42" s="807"/>
      <c r="Q42" s="807"/>
      <c r="R42" s="807"/>
      <c r="S42" s="807"/>
      <c r="T42" s="807"/>
      <c r="U42" s="807"/>
      <c r="V42" s="807"/>
      <c r="W42" s="807"/>
      <c r="X42" s="807"/>
      <c r="Y42" s="807"/>
      <c r="Z42" s="807"/>
      <c r="AA42" s="807"/>
      <c r="AB42" s="1"/>
    </row>
    <row r="43" spans="1:28">
      <c r="A43" s="310">
        <v>1</v>
      </c>
      <c r="B43" s="831" t="s">
        <v>340</v>
      </c>
      <c r="C43" s="832"/>
      <c r="D43" s="832"/>
      <c r="E43" s="832"/>
      <c r="F43" s="833"/>
      <c r="G43" s="311"/>
      <c r="H43" s="311"/>
      <c r="I43" s="311"/>
      <c r="J43" s="302"/>
      <c r="K43" s="302"/>
      <c r="L43" s="302"/>
      <c r="M43" s="312"/>
      <c r="N43" s="313">
        <v>9.2200000000000006</v>
      </c>
      <c r="O43" s="314">
        <v>11.73</v>
      </c>
      <c r="P43" s="315">
        <v>81800</v>
      </c>
      <c r="Q43" s="316">
        <v>9.0299999999999994</v>
      </c>
      <c r="R43" s="317">
        <f>SUM(N43+P43)</f>
        <v>81809.22</v>
      </c>
      <c r="S43" s="285">
        <v>18.309999999999999</v>
      </c>
      <c r="T43" s="318"/>
      <c r="U43" s="318"/>
      <c r="V43" s="318"/>
      <c r="W43" s="319">
        <f t="shared" ref="W43:W50" si="13">SUM(O43+P43)</f>
        <v>81811.73</v>
      </c>
      <c r="X43" s="320" t="e">
        <f>ROUND(W43/#REF!,-1)</f>
        <v>#REF!</v>
      </c>
      <c r="Y43" s="319"/>
      <c r="Z43" s="321"/>
      <c r="AA43" s="245">
        <f t="shared" ref="AA43:AA50" si="14">SUM(O43+Q43)</f>
        <v>20.759999999999998</v>
      </c>
      <c r="AB43" s="63"/>
    </row>
    <row r="44" spans="1:28">
      <c r="A44" s="310">
        <v>2</v>
      </c>
      <c r="B44" s="831" t="s">
        <v>341</v>
      </c>
      <c r="C44" s="832"/>
      <c r="D44" s="832"/>
      <c r="E44" s="832"/>
      <c r="F44" s="833"/>
      <c r="G44" s="311"/>
      <c r="H44" s="311"/>
      <c r="I44" s="311"/>
      <c r="J44" s="302"/>
      <c r="K44" s="302"/>
      <c r="L44" s="302"/>
      <c r="M44" s="312"/>
      <c r="N44" s="313">
        <v>9.2200000000000006</v>
      </c>
      <c r="O44" s="314">
        <v>11.73</v>
      </c>
      <c r="P44" s="315">
        <v>76500</v>
      </c>
      <c r="Q44" s="316">
        <v>9.0299999999999994</v>
      </c>
      <c r="R44" s="317">
        <f>SUM(N44+P44)</f>
        <v>76509.22</v>
      </c>
      <c r="S44" s="285">
        <v>13.65</v>
      </c>
      <c r="T44" s="318"/>
      <c r="U44" s="318"/>
      <c r="V44" s="318"/>
      <c r="W44" s="319">
        <f t="shared" si="13"/>
        <v>76511.73</v>
      </c>
      <c r="X44" s="320"/>
      <c r="Y44" s="320"/>
      <c r="Z44" s="322"/>
      <c r="AA44" s="245">
        <f t="shared" si="14"/>
        <v>20.759999999999998</v>
      </c>
      <c r="AB44" s="63"/>
    </row>
    <row r="45" spans="1:28">
      <c r="A45" s="79">
        <v>3</v>
      </c>
      <c r="B45" s="323" t="s">
        <v>342</v>
      </c>
      <c r="C45" s="324"/>
      <c r="D45" s="324"/>
      <c r="E45" s="324"/>
      <c r="F45" s="325"/>
      <c r="G45" s="326"/>
      <c r="H45" s="326"/>
      <c r="I45" s="326"/>
      <c r="J45" s="326"/>
      <c r="K45" s="326"/>
      <c r="L45" s="326"/>
      <c r="M45" s="295">
        <v>39683</v>
      </c>
      <c r="N45" s="327">
        <v>17.78</v>
      </c>
      <c r="O45" s="328">
        <v>22.62</v>
      </c>
      <c r="P45" s="297">
        <v>164700</v>
      </c>
      <c r="Q45" s="316">
        <v>16.28</v>
      </c>
      <c r="R45" s="329">
        <f t="shared" ref="R45:R50" si="15">N45+P45</f>
        <v>164717.78</v>
      </c>
      <c r="S45" s="285">
        <f t="shared" ref="S45:S50" si="16">SUM(N45+Q45)</f>
        <v>34.06</v>
      </c>
      <c r="T45" s="330"/>
      <c r="U45" s="330"/>
      <c r="V45" s="330"/>
      <c r="W45" s="320">
        <f t="shared" si="13"/>
        <v>164722.62</v>
      </c>
      <c r="X45" s="331"/>
      <c r="Y45" s="309"/>
      <c r="Z45" s="227"/>
      <c r="AA45" s="245">
        <f t="shared" si="14"/>
        <v>38.900000000000006</v>
      </c>
      <c r="AB45" s="1"/>
    </row>
    <row r="46" spans="1:28">
      <c r="A46" s="79"/>
      <c r="B46" s="372" t="s">
        <v>335</v>
      </c>
      <c r="C46" s="373"/>
      <c r="D46" s="373"/>
      <c r="E46" s="373"/>
      <c r="F46" s="374"/>
      <c r="G46" s="362"/>
      <c r="H46" s="362"/>
      <c r="I46" s="362"/>
      <c r="J46" s="362"/>
      <c r="K46" s="362"/>
      <c r="L46" s="362"/>
      <c r="M46" s="366">
        <v>39683</v>
      </c>
      <c r="N46" s="375">
        <v>17.78</v>
      </c>
      <c r="O46" s="376">
        <v>22.62</v>
      </c>
      <c r="P46" s="363">
        <v>164700</v>
      </c>
      <c r="Q46" s="377">
        <v>18.62</v>
      </c>
      <c r="R46" s="378">
        <f t="shared" ref="R46" si="17">N46+P46</f>
        <v>164717.78</v>
      </c>
      <c r="S46" s="368">
        <f t="shared" ref="S46" si="18">SUM(N46+Q46)</f>
        <v>36.400000000000006</v>
      </c>
      <c r="T46" s="379"/>
      <c r="U46" s="379"/>
      <c r="V46" s="379"/>
      <c r="W46" s="380">
        <f t="shared" ref="W46" si="19">SUM(O46+P46)</f>
        <v>164722.62</v>
      </c>
      <c r="X46" s="381"/>
      <c r="Y46" s="382"/>
      <c r="Z46" s="383"/>
      <c r="AA46" s="371">
        <f t="shared" ref="AA46" si="20">SUM(O46+Q46)</f>
        <v>41.24</v>
      </c>
      <c r="AB46" s="63"/>
    </row>
    <row r="47" spans="1:28">
      <c r="A47" s="79">
        <v>4</v>
      </c>
      <c r="B47" s="323" t="s">
        <v>343</v>
      </c>
      <c r="C47" s="324"/>
      <c r="D47" s="324"/>
      <c r="E47" s="324"/>
      <c r="F47" s="325"/>
      <c r="G47" s="326"/>
      <c r="H47" s="326"/>
      <c r="I47" s="326"/>
      <c r="J47" s="326"/>
      <c r="K47" s="326"/>
      <c r="L47" s="326"/>
      <c r="M47" s="295">
        <v>39683</v>
      </c>
      <c r="N47" s="327">
        <v>17.78</v>
      </c>
      <c r="O47" s="328">
        <v>22.62</v>
      </c>
      <c r="P47" s="297">
        <v>164700</v>
      </c>
      <c r="Q47" s="316">
        <v>17.64</v>
      </c>
      <c r="R47" s="329">
        <f t="shared" si="15"/>
        <v>164717.78</v>
      </c>
      <c r="S47" s="285">
        <f t="shared" si="16"/>
        <v>35.42</v>
      </c>
      <c r="T47" s="330"/>
      <c r="U47" s="330"/>
      <c r="V47" s="330"/>
      <c r="W47" s="320">
        <f t="shared" si="13"/>
        <v>164722.62</v>
      </c>
      <c r="X47" s="331"/>
      <c r="Y47" s="309"/>
      <c r="Z47" s="227"/>
      <c r="AA47" s="245">
        <f t="shared" si="14"/>
        <v>40.260000000000005</v>
      </c>
      <c r="AB47" s="1"/>
    </row>
    <row r="48" spans="1:28">
      <c r="A48" s="79">
        <v>5</v>
      </c>
      <c r="B48" s="372" t="s">
        <v>337</v>
      </c>
      <c r="C48" s="373"/>
      <c r="D48" s="373"/>
      <c r="E48" s="373"/>
      <c r="F48" s="374"/>
      <c r="G48" s="362"/>
      <c r="H48" s="362"/>
      <c r="I48" s="362"/>
      <c r="J48" s="362"/>
      <c r="K48" s="362"/>
      <c r="L48" s="362"/>
      <c r="M48" s="366">
        <v>39683</v>
      </c>
      <c r="N48" s="375">
        <v>17.78</v>
      </c>
      <c r="O48" s="376">
        <v>22.62</v>
      </c>
      <c r="P48" s="363">
        <v>164700</v>
      </c>
      <c r="Q48" s="377">
        <v>17.89</v>
      </c>
      <c r="R48" s="378">
        <f t="shared" si="15"/>
        <v>164717.78</v>
      </c>
      <c r="S48" s="368">
        <f t="shared" si="16"/>
        <v>35.67</v>
      </c>
      <c r="T48" s="379"/>
      <c r="U48" s="379"/>
      <c r="V48" s="379"/>
      <c r="W48" s="380">
        <f t="shared" si="13"/>
        <v>164722.62</v>
      </c>
      <c r="X48" s="381"/>
      <c r="Y48" s="382"/>
      <c r="Z48" s="383"/>
      <c r="AA48" s="371">
        <f t="shared" si="14"/>
        <v>40.510000000000005</v>
      </c>
      <c r="AB48" s="1"/>
    </row>
    <row r="49" spans="1:131">
      <c r="A49" s="79">
        <v>6</v>
      </c>
      <c r="B49" s="323" t="s">
        <v>344</v>
      </c>
      <c r="C49" s="324"/>
      <c r="D49" s="324"/>
      <c r="E49" s="324"/>
      <c r="F49" s="325"/>
      <c r="G49" s="326"/>
      <c r="H49" s="326"/>
      <c r="I49" s="326"/>
      <c r="J49" s="326"/>
      <c r="K49" s="326"/>
      <c r="L49" s="326"/>
      <c r="M49" s="295">
        <v>39683</v>
      </c>
      <c r="N49" s="327">
        <v>17.78</v>
      </c>
      <c r="O49" s="328">
        <v>22.62</v>
      </c>
      <c r="P49" s="297">
        <v>164700</v>
      </c>
      <c r="Q49" s="316">
        <v>20.61</v>
      </c>
      <c r="R49" s="329">
        <f t="shared" si="15"/>
        <v>164717.78</v>
      </c>
      <c r="S49" s="285">
        <f t="shared" si="16"/>
        <v>38.39</v>
      </c>
      <c r="T49" s="330"/>
      <c r="U49" s="330"/>
      <c r="V49" s="330"/>
      <c r="W49" s="320">
        <f t="shared" si="13"/>
        <v>164722.62</v>
      </c>
      <c r="X49" s="331"/>
      <c r="Y49" s="309"/>
      <c r="Z49" s="227"/>
      <c r="AA49" s="245">
        <f t="shared" si="14"/>
        <v>43.230000000000004</v>
      </c>
      <c r="AB49" s="1"/>
    </row>
    <row r="50" spans="1:131">
      <c r="A50" s="237">
        <v>7</v>
      </c>
      <c r="B50" s="394" t="s">
        <v>389</v>
      </c>
      <c r="C50" s="391"/>
      <c r="D50" s="391"/>
      <c r="E50" s="391"/>
      <c r="F50" s="392"/>
      <c r="G50" s="395"/>
      <c r="H50" s="395"/>
      <c r="I50" s="395"/>
      <c r="J50" s="395"/>
      <c r="K50" s="395"/>
      <c r="L50" s="395"/>
      <c r="M50" s="396"/>
      <c r="N50" s="397"/>
      <c r="O50" s="376">
        <v>22.62</v>
      </c>
      <c r="P50" s="363">
        <v>164700</v>
      </c>
      <c r="Q50" s="377">
        <v>21.27</v>
      </c>
      <c r="R50" s="378">
        <f t="shared" si="15"/>
        <v>164700</v>
      </c>
      <c r="S50" s="368">
        <f t="shared" si="16"/>
        <v>21.27</v>
      </c>
      <c r="T50" s="379"/>
      <c r="U50" s="379"/>
      <c r="V50" s="379"/>
      <c r="W50" s="380">
        <f t="shared" si="13"/>
        <v>164722.62</v>
      </c>
      <c r="X50" s="381"/>
      <c r="Y50" s="382"/>
      <c r="Z50" s="383"/>
      <c r="AA50" s="371">
        <f t="shared" si="14"/>
        <v>43.89</v>
      </c>
      <c r="AB50" s="1"/>
    </row>
    <row r="51" spans="1:131">
      <c r="A51" s="269">
        <v>8</v>
      </c>
      <c r="B51" s="390" t="s">
        <v>390</v>
      </c>
      <c r="C51" s="391"/>
      <c r="D51" s="391"/>
      <c r="E51" s="391"/>
      <c r="F51" s="392"/>
      <c r="G51" s="393"/>
      <c r="H51" s="393"/>
      <c r="I51" s="393"/>
      <c r="J51" s="393"/>
      <c r="K51" s="393"/>
      <c r="L51" s="393"/>
      <c r="M51" s="393"/>
      <c r="N51" s="393"/>
      <c r="O51" s="376">
        <v>22.62</v>
      </c>
      <c r="P51" s="363">
        <v>164700</v>
      </c>
      <c r="Q51" s="377">
        <v>13.09</v>
      </c>
      <c r="R51" s="378">
        <f>N51+P51</f>
        <v>164700</v>
      </c>
      <c r="S51" s="368">
        <f>SUM(N51+Q51)</f>
        <v>13.09</v>
      </c>
      <c r="T51" s="379"/>
      <c r="U51" s="379"/>
      <c r="V51" s="379"/>
      <c r="W51" s="380">
        <f>SUM(O51+P51)</f>
        <v>164722.62</v>
      </c>
      <c r="X51" s="381"/>
      <c r="Y51" s="382"/>
      <c r="Z51" s="383"/>
      <c r="AA51" s="371">
        <f>SUM(O51+Q51)</f>
        <v>35.71</v>
      </c>
      <c r="AB51" s="1"/>
    </row>
    <row r="52" spans="1:131">
      <c r="A52" s="237">
        <v>8</v>
      </c>
      <c r="B52" s="384" t="s">
        <v>338</v>
      </c>
      <c r="C52" s="385"/>
      <c r="D52" s="385"/>
      <c r="E52" s="385"/>
      <c r="F52" s="386"/>
      <c r="G52" s="362"/>
      <c r="H52" s="362"/>
      <c r="I52" s="362"/>
      <c r="J52" s="362"/>
      <c r="K52" s="362"/>
      <c r="L52" s="362"/>
      <c r="M52" s="366">
        <v>44095</v>
      </c>
      <c r="N52" s="387">
        <v>19.75</v>
      </c>
      <c r="O52" s="388">
        <v>25.13</v>
      </c>
      <c r="P52" s="363">
        <v>80100</v>
      </c>
      <c r="Q52" s="377">
        <v>12.36</v>
      </c>
      <c r="R52" s="378">
        <f>N52+P52</f>
        <v>80119.75</v>
      </c>
      <c r="S52" s="368">
        <f>SUM(N52+Q52)</f>
        <v>32.11</v>
      </c>
      <c r="T52" s="379"/>
      <c r="U52" s="379"/>
      <c r="V52" s="379"/>
      <c r="W52" s="380">
        <f t="shared" ref="W52" si="21">SUM(O52+P52)</f>
        <v>80125.13</v>
      </c>
      <c r="X52" s="380" t="e">
        <f>ROUND(W52/#REF!,-1)</f>
        <v>#REF!</v>
      </c>
      <c r="Y52" s="380"/>
      <c r="Z52" s="389"/>
      <c r="AA52" s="371">
        <f t="shared" ref="AA52" si="22">SUM(O52+Q52)</f>
        <v>37.489999999999995</v>
      </c>
      <c r="AB52" s="1"/>
    </row>
    <row r="53" spans="1:131">
      <c r="A53" s="835" t="s">
        <v>345</v>
      </c>
      <c r="B53" s="835"/>
      <c r="C53" s="835"/>
      <c r="D53" s="835"/>
      <c r="E53" s="835"/>
      <c r="F53" s="835"/>
      <c r="G53" s="835"/>
      <c r="H53" s="835"/>
      <c r="I53" s="835"/>
      <c r="J53" s="835"/>
      <c r="K53" s="835"/>
      <c r="L53" s="835"/>
      <c r="M53" s="835"/>
      <c r="N53" s="835"/>
      <c r="O53" s="835"/>
      <c r="P53" s="835"/>
      <c r="Q53" s="835"/>
      <c r="R53" s="835"/>
      <c r="S53" s="835"/>
      <c r="T53" s="835"/>
      <c r="U53" s="835"/>
      <c r="V53" s="835"/>
      <c r="W53" s="835"/>
      <c r="X53" s="835"/>
      <c r="Y53" s="835"/>
      <c r="Z53" s="835"/>
      <c r="AA53" s="836"/>
      <c r="AB53" s="1"/>
    </row>
    <row r="54" spans="1:131">
      <c r="A54" s="237">
        <v>1</v>
      </c>
      <c r="B54" s="848" t="s">
        <v>346</v>
      </c>
      <c r="C54" s="849"/>
      <c r="D54" s="849"/>
      <c r="E54" s="849"/>
      <c r="F54" s="850"/>
      <c r="G54" s="498"/>
      <c r="H54" s="498"/>
      <c r="I54" s="498"/>
      <c r="J54" s="498"/>
      <c r="K54" s="498"/>
      <c r="L54" s="498"/>
      <c r="M54" s="498"/>
      <c r="N54" s="499">
        <v>31.5</v>
      </c>
      <c r="O54" s="499">
        <v>40.1</v>
      </c>
      <c r="P54" s="500">
        <v>52000</v>
      </c>
      <c r="Q54" s="499">
        <v>3.98</v>
      </c>
      <c r="R54" s="474">
        <f>N54+P54</f>
        <v>52031.5</v>
      </c>
      <c r="S54" s="501">
        <f>SUM(N54+Q54)</f>
        <v>35.479999999999997</v>
      </c>
      <c r="T54" s="474"/>
      <c r="U54" s="474"/>
      <c r="V54" s="474"/>
      <c r="W54" s="466">
        <f>SUM(O54+P54)</f>
        <v>52040.1</v>
      </c>
      <c r="X54" s="466" t="e">
        <f>ROUND(W54/#REF!,-1)</f>
        <v>#REF!</v>
      </c>
      <c r="Y54" s="502"/>
      <c r="Z54" s="503"/>
      <c r="AA54" s="421">
        <f>SUM(O54+Q54)</f>
        <v>44.08</v>
      </c>
      <c r="AB54" s="1"/>
    </row>
    <row r="55" spans="1:131">
      <c r="A55" s="237">
        <v>2</v>
      </c>
      <c r="B55" s="848" t="s">
        <v>347</v>
      </c>
      <c r="C55" s="849"/>
      <c r="D55" s="849"/>
      <c r="E55" s="849"/>
      <c r="F55" s="850"/>
      <c r="G55" s="498"/>
      <c r="H55" s="498"/>
      <c r="I55" s="498"/>
      <c r="J55" s="498"/>
      <c r="K55" s="498"/>
      <c r="L55" s="498"/>
      <c r="M55" s="498"/>
      <c r="N55" s="499">
        <v>39.380000000000003</v>
      </c>
      <c r="O55" s="499">
        <v>50.12</v>
      </c>
      <c r="P55" s="500">
        <v>52000</v>
      </c>
      <c r="Q55" s="499">
        <v>3.98</v>
      </c>
      <c r="R55" s="474">
        <f>N55+P55</f>
        <v>52039.38</v>
      </c>
      <c r="S55" s="501">
        <f>SUM(N55+Q55)</f>
        <v>43.36</v>
      </c>
      <c r="T55" s="474"/>
      <c r="U55" s="474"/>
      <c r="V55" s="474"/>
      <c r="W55" s="466">
        <f>SUM(O55+P55)</f>
        <v>52050.12</v>
      </c>
      <c r="X55" s="466" t="e">
        <f>ROUND(W55/#REF!,-1)</f>
        <v>#REF!</v>
      </c>
      <c r="Y55" s="502"/>
      <c r="Z55" s="503"/>
      <c r="AA55" s="421">
        <f>SUM(O55+Q55)</f>
        <v>54.099999999999994</v>
      </c>
      <c r="AB55" s="1"/>
    </row>
    <row r="56" spans="1:131">
      <c r="A56" s="237"/>
      <c r="B56" s="831" t="s">
        <v>348</v>
      </c>
      <c r="C56" s="832"/>
      <c r="D56" s="832"/>
      <c r="E56" s="832"/>
      <c r="F56" s="833"/>
      <c r="G56" s="103"/>
      <c r="H56" s="103"/>
      <c r="I56" s="103"/>
      <c r="J56" s="103"/>
      <c r="K56" s="103"/>
      <c r="L56" s="103"/>
      <c r="M56" s="103"/>
      <c r="N56" s="332"/>
      <c r="O56" s="332"/>
      <c r="P56" s="333"/>
      <c r="Q56" s="332"/>
      <c r="R56" s="330"/>
      <c r="S56" s="334"/>
      <c r="T56" s="330"/>
      <c r="U56" s="330"/>
      <c r="V56" s="330"/>
      <c r="W56" s="320"/>
      <c r="X56" s="320"/>
      <c r="Y56" s="335"/>
      <c r="Z56" s="336"/>
      <c r="AA56" s="245"/>
      <c r="AB56" s="1"/>
    </row>
    <row r="57" spans="1:131">
      <c r="A57" s="237">
        <v>3</v>
      </c>
      <c r="B57" s="831" t="s">
        <v>349</v>
      </c>
      <c r="C57" s="832"/>
      <c r="D57" s="832"/>
      <c r="E57" s="832"/>
      <c r="F57" s="833"/>
      <c r="G57" s="103"/>
      <c r="H57" s="103"/>
      <c r="I57" s="103"/>
      <c r="J57" s="103"/>
      <c r="K57" s="103"/>
      <c r="L57" s="103"/>
      <c r="M57" s="103"/>
      <c r="N57" s="332">
        <v>31.5</v>
      </c>
      <c r="O57" s="332">
        <v>40.1</v>
      </c>
      <c r="P57" s="333">
        <v>45700</v>
      </c>
      <c r="Q57" s="332">
        <v>6.41</v>
      </c>
      <c r="R57" s="330">
        <f t="shared" ref="R57:R62" si="23">N57+P57</f>
        <v>45731.5</v>
      </c>
      <c r="S57" s="334">
        <f t="shared" ref="S57:S62" si="24">SUM(N57+Q57)</f>
        <v>37.909999999999997</v>
      </c>
      <c r="T57" s="330"/>
      <c r="U57" s="330"/>
      <c r="V57" s="330"/>
      <c r="W57" s="320">
        <f t="shared" ref="W57:W62" si="25">SUM(O57+P57)</f>
        <v>45740.1</v>
      </c>
      <c r="X57" s="320" t="e">
        <f>ROUND(W57/#REF!,-1)</f>
        <v>#REF!</v>
      </c>
      <c r="Y57" s="335"/>
      <c r="Z57" s="336"/>
      <c r="AA57" s="245">
        <f t="shared" ref="AA57:AA62" si="26">SUM(O57+Q57)</f>
        <v>46.510000000000005</v>
      </c>
      <c r="AB57" s="1"/>
    </row>
    <row r="58" spans="1:131">
      <c r="A58" s="237">
        <v>4</v>
      </c>
      <c r="B58" s="831" t="s">
        <v>350</v>
      </c>
      <c r="C58" s="832"/>
      <c r="D58" s="832"/>
      <c r="E58" s="832"/>
      <c r="F58" s="833"/>
      <c r="G58" s="103"/>
      <c r="H58" s="103"/>
      <c r="I58" s="103"/>
      <c r="J58" s="103"/>
      <c r="K58" s="103"/>
      <c r="L58" s="103"/>
      <c r="M58" s="103"/>
      <c r="N58" s="332">
        <v>31.5</v>
      </c>
      <c r="O58" s="332">
        <v>40.1</v>
      </c>
      <c r="P58" s="333">
        <v>45700</v>
      </c>
      <c r="Q58" s="332">
        <v>6.65</v>
      </c>
      <c r="R58" s="330">
        <f t="shared" si="23"/>
        <v>45731.5</v>
      </c>
      <c r="S58" s="334">
        <f t="shared" si="24"/>
        <v>38.15</v>
      </c>
      <c r="T58" s="330"/>
      <c r="U58" s="330"/>
      <c r="V58" s="330"/>
      <c r="W58" s="320">
        <f t="shared" si="25"/>
        <v>45740.1</v>
      </c>
      <c r="X58" s="320" t="e">
        <f>ROUND(W58/#REF!,-1)</f>
        <v>#REF!</v>
      </c>
      <c r="Y58" s="335"/>
      <c r="Z58" s="336"/>
      <c r="AA58" s="245">
        <f t="shared" si="26"/>
        <v>46.75</v>
      </c>
      <c r="AB58" s="1"/>
    </row>
    <row r="59" spans="1:131">
      <c r="A59" s="237">
        <v>5</v>
      </c>
      <c r="B59" s="831" t="s">
        <v>351</v>
      </c>
      <c r="C59" s="832"/>
      <c r="D59" s="832"/>
      <c r="E59" s="832"/>
      <c r="F59" s="833"/>
      <c r="G59" s="103"/>
      <c r="H59" s="103"/>
      <c r="I59" s="103"/>
      <c r="J59" s="103"/>
      <c r="K59" s="103"/>
      <c r="L59" s="103"/>
      <c r="M59" s="103"/>
      <c r="N59" s="332">
        <v>31.5</v>
      </c>
      <c r="O59" s="332">
        <v>40.1</v>
      </c>
      <c r="P59" s="333">
        <v>81400</v>
      </c>
      <c r="Q59" s="332">
        <v>12.41</v>
      </c>
      <c r="R59" s="330">
        <f t="shared" si="23"/>
        <v>81431.5</v>
      </c>
      <c r="S59" s="334">
        <f t="shared" si="24"/>
        <v>43.91</v>
      </c>
      <c r="T59" s="330"/>
      <c r="U59" s="330"/>
      <c r="V59" s="330"/>
      <c r="W59" s="320">
        <f t="shared" si="25"/>
        <v>81440.100000000006</v>
      </c>
      <c r="X59" s="320" t="e">
        <f>ROUND(W59/#REF!,-1)</f>
        <v>#REF!</v>
      </c>
      <c r="Y59" s="335"/>
      <c r="Z59" s="336"/>
      <c r="AA59" s="245">
        <f t="shared" si="26"/>
        <v>52.510000000000005</v>
      </c>
      <c r="AB59" s="1"/>
    </row>
    <row r="60" spans="1:131">
      <c r="A60" s="237">
        <v>6</v>
      </c>
      <c r="B60" s="831" t="s">
        <v>352</v>
      </c>
      <c r="C60" s="832"/>
      <c r="D60" s="832"/>
      <c r="E60" s="832"/>
      <c r="F60" s="833"/>
      <c r="G60" s="103"/>
      <c r="H60" s="103"/>
      <c r="I60" s="103"/>
      <c r="J60" s="103"/>
      <c r="K60" s="103"/>
      <c r="L60" s="103"/>
      <c r="M60" s="103"/>
      <c r="N60" s="332">
        <v>31.5</v>
      </c>
      <c r="O60" s="332">
        <v>40.1</v>
      </c>
      <c r="P60" s="333">
        <v>81400</v>
      </c>
      <c r="Q60" s="332">
        <v>12.41</v>
      </c>
      <c r="R60" s="330">
        <f t="shared" si="23"/>
        <v>81431.5</v>
      </c>
      <c r="S60" s="334">
        <f t="shared" si="24"/>
        <v>43.91</v>
      </c>
      <c r="T60" s="330"/>
      <c r="U60" s="330"/>
      <c r="V60" s="330"/>
      <c r="W60" s="320">
        <f t="shared" si="25"/>
        <v>81440.100000000006</v>
      </c>
      <c r="X60" s="320" t="e">
        <f>ROUND(W60/#REF!,-1)</f>
        <v>#REF!</v>
      </c>
      <c r="Y60" s="335"/>
      <c r="Z60" s="336"/>
      <c r="AA60" s="245">
        <f t="shared" si="26"/>
        <v>52.510000000000005</v>
      </c>
      <c r="AB60" s="1"/>
    </row>
    <row r="61" spans="1:131">
      <c r="A61" s="237">
        <v>7</v>
      </c>
      <c r="B61" s="831" t="s">
        <v>353</v>
      </c>
      <c r="C61" s="832"/>
      <c r="D61" s="832"/>
      <c r="E61" s="832"/>
      <c r="F61" s="833"/>
      <c r="G61" s="103"/>
      <c r="H61" s="103"/>
      <c r="I61" s="103"/>
      <c r="J61" s="103"/>
      <c r="K61" s="103"/>
      <c r="L61" s="103"/>
      <c r="M61" s="103"/>
      <c r="N61" s="332">
        <v>31.5</v>
      </c>
      <c r="O61" s="332">
        <v>40.1</v>
      </c>
      <c r="P61" s="333">
        <v>81400</v>
      </c>
      <c r="Q61" s="332">
        <v>12.41</v>
      </c>
      <c r="R61" s="330">
        <f t="shared" si="23"/>
        <v>81431.5</v>
      </c>
      <c r="S61" s="334">
        <f t="shared" si="24"/>
        <v>43.91</v>
      </c>
      <c r="T61" s="330"/>
      <c r="U61" s="330"/>
      <c r="V61" s="330"/>
      <c r="W61" s="320">
        <f t="shared" si="25"/>
        <v>81440.100000000006</v>
      </c>
      <c r="X61" s="320" t="e">
        <f>ROUND(W61/#REF!,-1)</f>
        <v>#REF!</v>
      </c>
      <c r="Y61" s="335"/>
      <c r="Z61" s="336"/>
      <c r="AA61" s="245">
        <f t="shared" si="26"/>
        <v>52.510000000000005</v>
      </c>
      <c r="AB61" s="1"/>
    </row>
    <row r="62" spans="1:131">
      <c r="A62" s="237">
        <v>8</v>
      </c>
      <c r="B62" s="831" t="s">
        <v>354</v>
      </c>
      <c r="C62" s="832"/>
      <c r="D62" s="832"/>
      <c r="E62" s="832"/>
      <c r="F62" s="833"/>
      <c r="G62" s="103"/>
      <c r="H62" s="103"/>
      <c r="I62" s="103"/>
      <c r="J62" s="103"/>
      <c r="K62" s="103"/>
      <c r="L62" s="103"/>
      <c r="M62" s="103"/>
      <c r="N62" s="332">
        <v>31.5</v>
      </c>
      <c r="O62" s="332">
        <v>40.1</v>
      </c>
      <c r="P62" s="333">
        <v>81400</v>
      </c>
      <c r="Q62" s="332">
        <v>12.41</v>
      </c>
      <c r="R62" s="330">
        <f t="shared" si="23"/>
        <v>81431.5</v>
      </c>
      <c r="S62" s="334">
        <f t="shared" si="24"/>
        <v>43.91</v>
      </c>
      <c r="T62" s="330"/>
      <c r="U62" s="330"/>
      <c r="V62" s="330"/>
      <c r="W62" s="320">
        <f t="shared" si="25"/>
        <v>81440.100000000006</v>
      </c>
      <c r="X62" s="320" t="e">
        <f>ROUND(W62/#REF!,-1)</f>
        <v>#REF!</v>
      </c>
      <c r="Y62" s="335"/>
      <c r="Z62" s="336"/>
      <c r="AA62" s="245">
        <f t="shared" si="26"/>
        <v>52.510000000000005</v>
      </c>
      <c r="AB62" s="1"/>
    </row>
    <row r="63" spans="1:131">
      <c r="A63" s="846" t="s">
        <v>355</v>
      </c>
      <c r="B63" s="846"/>
      <c r="C63" s="846"/>
      <c r="D63" s="846"/>
      <c r="E63" s="846"/>
      <c r="F63" s="846"/>
      <c r="G63" s="846"/>
      <c r="H63" s="846"/>
      <c r="I63" s="846"/>
      <c r="J63" s="846"/>
      <c r="K63" s="846"/>
      <c r="L63" s="846"/>
      <c r="M63" s="846"/>
      <c r="N63" s="846"/>
      <c r="O63" s="846"/>
      <c r="P63" s="846"/>
      <c r="Q63" s="846"/>
      <c r="R63" s="846"/>
      <c r="S63" s="846"/>
      <c r="T63" s="846"/>
      <c r="U63" s="846"/>
      <c r="V63" s="846"/>
      <c r="W63" s="846"/>
      <c r="X63" s="846"/>
      <c r="Y63" s="846"/>
      <c r="Z63" s="846"/>
      <c r="AA63" s="847"/>
      <c r="AB63" s="1"/>
    </row>
    <row r="64" spans="1:131" s="271" customFormat="1">
      <c r="A64" s="451">
        <v>1</v>
      </c>
      <c r="B64" s="848" t="s">
        <v>356</v>
      </c>
      <c r="C64" s="849"/>
      <c r="D64" s="849"/>
      <c r="E64" s="849"/>
      <c r="F64" s="850"/>
      <c r="G64" s="498"/>
      <c r="H64" s="498"/>
      <c r="I64" s="498"/>
      <c r="J64" s="498"/>
      <c r="K64" s="498"/>
      <c r="L64" s="498"/>
      <c r="M64" s="498"/>
      <c r="N64" s="499">
        <v>51.58</v>
      </c>
      <c r="O64" s="499">
        <v>65.66</v>
      </c>
      <c r="P64" s="500">
        <v>52000</v>
      </c>
      <c r="Q64" s="499">
        <v>4.54</v>
      </c>
      <c r="R64" s="474">
        <f>N64+P64</f>
        <v>52051.58</v>
      </c>
      <c r="S64" s="501">
        <v>62.13</v>
      </c>
      <c r="T64" s="474"/>
      <c r="U64" s="474"/>
      <c r="V64" s="474"/>
      <c r="W64" s="466">
        <f>SUM(O64+P64)</f>
        <v>52065.66</v>
      </c>
      <c r="X64" s="466" t="e">
        <f>ROUND(W64/#REF!,-1)</f>
        <v>#REF!</v>
      </c>
      <c r="Y64" s="502"/>
      <c r="Z64" s="503"/>
      <c r="AA64" s="421">
        <f>SUM(O64+Q64)</f>
        <v>70.2</v>
      </c>
      <c r="AB64" s="1" t="s">
        <v>431</v>
      </c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</row>
    <row r="65" spans="1:131" s="271" customFormat="1">
      <c r="A65" s="451"/>
      <c r="B65" s="495" t="s">
        <v>357</v>
      </c>
      <c r="C65" s="496"/>
      <c r="D65" s="496"/>
      <c r="E65" s="496"/>
      <c r="F65" s="497"/>
      <c r="G65" s="498">
        <v>37.33</v>
      </c>
      <c r="H65" s="498">
        <v>6.13</v>
      </c>
      <c r="I65" s="498">
        <v>43.46</v>
      </c>
      <c r="J65" s="498" t="s">
        <v>358</v>
      </c>
      <c r="K65" s="498" t="s">
        <v>359</v>
      </c>
      <c r="L65" s="498"/>
      <c r="M65" s="498"/>
      <c r="N65" s="499">
        <v>34.42</v>
      </c>
      <c r="O65" s="499">
        <v>43.77</v>
      </c>
      <c r="P65" s="500">
        <v>6.13</v>
      </c>
      <c r="Q65" s="504">
        <v>4.54</v>
      </c>
      <c r="R65" s="422">
        <v>43.46</v>
      </c>
      <c r="S65" s="422" t="s">
        <v>358</v>
      </c>
      <c r="T65" s="422" t="s">
        <v>359</v>
      </c>
      <c r="U65" s="474"/>
      <c r="V65" s="474"/>
      <c r="W65" s="466"/>
      <c r="X65" s="466"/>
      <c r="Y65" s="502"/>
      <c r="Z65" s="503"/>
      <c r="AA65" s="421">
        <f>SUM(O65+Q65)</f>
        <v>48.31</v>
      </c>
      <c r="AB65" s="1" t="s">
        <v>431</v>
      </c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</row>
    <row r="66" spans="1:131" s="271" customFormat="1">
      <c r="A66" s="451">
        <v>2</v>
      </c>
      <c r="B66" s="848" t="s">
        <v>360</v>
      </c>
      <c r="C66" s="849"/>
      <c r="D66" s="849"/>
      <c r="E66" s="849"/>
      <c r="F66" s="850"/>
      <c r="G66" s="498"/>
      <c r="H66" s="498"/>
      <c r="I66" s="498"/>
      <c r="J66" s="498"/>
      <c r="K66" s="498"/>
      <c r="L66" s="498"/>
      <c r="M66" s="498"/>
      <c r="N66" s="499">
        <v>51.58</v>
      </c>
      <c r="O66" s="499">
        <v>65.66</v>
      </c>
      <c r="P66" s="500">
        <v>52000</v>
      </c>
      <c r="Q66" s="499">
        <v>4.54</v>
      </c>
      <c r="R66" s="474">
        <f>N66+P66</f>
        <v>52051.58</v>
      </c>
      <c r="S66" s="501">
        <v>62.13</v>
      </c>
      <c r="T66" s="474"/>
      <c r="U66" s="474"/>
      <c r="V66" s="474"/>
      <c r="W66" s="466">
        <f>SUM(O66+P66)</f>
        <v>52065.66</v>
      </c>
      <c r="X66" s="466" t="e">
        <f>ROUND(W66/#REF!,-1)</f>
        <v>#REF!</v>
      </c>
      <c r="Y66" s="502"/>
      <c r="Z66" s="503"/>
      <c r="AA66" s="421">
        <f>SUM(O66+Q66)</f>
        <v>70.2</v>
      </c>
      <c r="AB66" s="1" t="s">
        <v>431</v>
      </c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</row>
    <row r="67" spans="1:131" s="271" customFormat="1">
      <c r="A67" s="237"/>
      <c r="B67" s="831" t="s">
        <v>348</v>
      </c>
      <c r="C67" s="832"/>
      <c r="D67" s="832"/>
      <c r="E67" s="832"/>
      <c r="F67" s="833"/>
      <c r="G67" s="103"/>
      <c r="H67" s="103"/>
      <c r="I67" s="103"/>
      <c r="J67" s="103"/>
      <c r="K67" s="103"/>
      <c r="L67" s="103"/>
      <c r="M67" s="103"/>
      <c r="N67" s="332"/>
      <c r="O67" s="332"/>
      <c r="P67" s="333"/>
      <c r="Q67" s="332"/>
      <c r="R67" s="330"/>
      <c r="S67" s="334"/>
      <c r="T67" s="330"/>
      <c r="U67" s="330"/>
      <c r="V67" s="330"/>
      <c r="W67" s="320"/>
      <c r="X67" s="320"/>
      <c r="Y67" s="335"/>
      <c r="Z67" s="336"/>
      <c r="AA67" s="245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</row>
    <row r="68" spans="1:131" s="271" customFormat="1">
      <c r="A68" s="237">
        <v>3</v>
      </c>
      <c r="B68" s="831" t="s">
        <v>361</v>
      </c>
      <c r="C68" s="832"/>
      <c r="D68" s="832"/>
      <c r="E68" s="832"/>
      <c r="F68" s="833"/>
      <c r="G68" s="103"/>
      <c r="H68" s="103"/>
      <c r="I68" s="103"/>
      <c r="J68" s="103"/>
      <c r="K68" s="103"/>
      <c r="L68" s="103"/>
      <c r="M68" s="103"/>
      <c r="N68" s="332">
        <v>51.58</v>
      </c>
      <c r="O68" s="332">
        <v>65.66</v>
      </c>
      <c r="P68" s="333">
        <v>81400</v>
      </c>
      <c r="Q68" s="332">
        <v>7.38</v>
      </c>
      <c r="R68" s="330">
        <f>N68+P68</f>
        <v>81451.58</v>
      </c>
      <c r="S68" s="334">
        <f>SUM(O68+Q68)</f>
        <v>73.039999999999992</v>
      </c>
      <c r="T68" s="330"/>
      <c r="U68" s="330"/>
      <c r="V68" s="330"/>
      <c r="W68" s="320">
        <f>SUM(O68+P68)</f>
        <v>81465.66</v>
      </c>
      <c r="X68" s="320" t="e">
        <f>ROUND(W68/#REF!,-1)</f>
        <v>#REF!</v>
      </c>
      <c r="Y68" s="335"/>
      <c r="Z68" s="336"/>
      <c r="AA68" s="245">
        <f>SUM(O68+Q68)</f>
        <v>73.039999999999992</v>
      </c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</row>
    <row r="69" spans="1:131" s="271" customFormat="1">
      <c r="A69" s="237">
        <v>4</v>
      </c>
      <c r="B69" s="831" t="s">
        <v>352</v>
      </c>
      <c r="C69" s="832"/>
      <c r="D69" s="832"/>
      <c r="E69" s="832"/>
      <c r="F69" s="833"/>
      <c r="G69" s="103"/>
      <c r="H69" s="103"/>
      <c r="I69" s="103"/>
      <c r="J69" s="103"/>
      <c r="K69" s="103"/>
      <c r="L69" s="103"/>
      <c r="M69" s="103"/>
      <c r="N69" s="332">
        <v>51.58</v>
      </c>
      <c r="O69" s="332">
        <v>65.66</v>
      </c>
      <c r="P69" s="333">
        <v>81400</v>
      </c>
      <c r="Q69" s="332">
        <v>14.26</v>
      </c>
      <c r="R69" s="330">
        <f>N69+P69</f>
        <v>81451.58</v>
      </c>
      <c r="S69" s="334">
        <f>SUM(O69+Q69)</f>
        <v>79.92</v>
      </c>
      <c r="T69" s="330"/>
      <c r="U69" s="330"/>
      <c r="V69" s="330"/>
      <c r="W69" s="320">
        <f>SUM(O69+P69)</f>
        <v>81465.66</v>
      </c>
      <c r="X69" s="320" t="e">
        <f>ROUND(W69/#REF!,-1)</f>
        <v>#REF!</v>
      </c>
      <c r="Y69" s="335"/>
      <c r="Z69" s="336"/>
      <c r="AA69" s="245">
        <f>SUM(O69+Q69)</f>
        <v>79.92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</row>
    <row r="70" spans="1:131" s="271" customFormat="1">
      <c r="A70" s="237">
        <v>5</v>
      </c>
      <c r="B70" s="831" t="s">
        <v>362</v>
      </c>
      <c r="C70" s="832"/>
      <c r="D70" s="832"/>
      <c r="E70" s="832"/>
      <c r="F70" s="833"/>
      <c r="G70" s="103"/>
      <c r="H70" s="103"/>
      <c r="I70" s="103"/>
      <c r="J70" s="103"/>
      <c r="K70" s="103"/>
      <c r="L70" s="103"/>
      <c r="M70" s="103"/>
      <c r="N70" s="332">
        <v>51.58</v>
      </c>
      <c r="O70" s="332">
        <v>65.66</v>
      </c>
      <c r="P70" s="333">
        <v>81400</v>
      </c>
      <c r="Q70" s="332">
        <v>10.82</v>
      </c>
      <c r="R70" s="330">
        <f>N70+P70</f>
        <v>81451.58</v>
      </c>
      <c r="S70" s="334">
        <f>SUM(O70+Q70)</f>
        <v>76.47999999999999</v>
      </c>
      <c r="T70" s="330"/>
      <c r="U70" s="330"/>
      <c r="V70" s="330"/>
      <c r="W70" s="320">
        <f>SUM(O70+P70)</f>
        <v>81465.66</v>
      </c>
      <c r="X70" s="320" t="e">
        <f>ROUND(W70/#REF!,-1)</f>
        <v>#REF!</v>
      </c>
      <c r="Y70" s="335"/>
      <c r="Z70" s="336"/>
      <c r="AA70" s="245">
        <f>SUM(O70+Q70)</f>
        <v>76.47999999999999</v>
      </c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</row>
    <row r="71" spans="1:131" s="271" customFormat="1">
      <c r="A71" s="237"/>
      <c r="B71" s="831"/>
      <c r="C71" s="832"/>
      <c r="D71" s="832"/>
      <c r="E71" s="832"/>
      <c r="F71" s="833"/>
      <c r="G71" s="103"/>
      <c r="H71" s="103"/>
      <c r="I71" s="103"/>
      <c r="J71" s="103"/>
      <c r="K71" s="103"/>
      <c r="L71" s="103"/>
      <c r="M71" s="103"/>
      <c r="N71" s="332"/>
      <c r="O71" s="332"/>
      <c r="P71" s="333"/>
      <c r="Q71" s="332"/>
      <c r="R71" s="330"/>
      <c r="S71" s="334">
        <f>SUM(O71+Q71)</f>
        <v>0</v>
      </c>
      <c r="T71" s="330"/>
      <c r="U71" s="330"/>
      <c r="V71" s="330"/>
      <c r="W71" s="320"/>
      <c r="X71" s="320"/>
      <c r="Y71" s="335"/>
      <c r="Z71" s="336"/>
      <c r="AA71" s="245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</row>
    <row r="72" spans="1:131" s="271" customFormat="1">
      <c r="A72" s="835" t="s">
        <v>363</v>
      </c>
      <c r="B72" s="835"/>
      <c r="C72" s="835"/>
      <c r="D72" s="835"/>
      <c r="E72" s="835"/>
      <c r="F72" s="835"/>
      <c r="G72" s="835"/>
      <c r="H72" s="835"/>
      <c r="I72" s="835"/>
      <c r="J72" s="835"/>
      <c r="K72" s="835"/>
      <c r="L72" s="835"/>
      <c r="M72" s="835"/>
      <c r="N72" s="835"/>
      <c r="O72" s="835"/>
      <c r="P72" s="835"/>
      <c r="Q72" s="835"/>
      <c r="R72" s="835"/>
      <c r="S72" s="835"/>
      <c r="T72" s="835"/>
      <c r="U72" s="835"/>
      <c r="V72" s="835"/>
      <c r="W72" s="835"/>
      <c r="X72" s="835"/>
      <c r="Y72" s="835"/>
      <c r="Z72" s="835"/>
      <c r="AA72" s="836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</row>
    <row r="73" spans="1:131" s="271" customFormat="1">
      <c r="A73" s="237">
        <v>1</v>
      </c>
      <c r="B73" s="831" t="s">
        <v>364</v>
      </c>
      <c r="C73" s="832"/>
      <c r="D73" s="832"/>
      <c r="E73" s="832"/>
      <c r="F73" s="832"/>
      <c r="G73" s="337"/>
      <c r="H73" s="338"/>
      <c r="I73" s="338"/>
      <c r="J73" s="338"/>
      <c r="K73" s="338"/>
      <c r="L73" s="338"/>
      <c r="M73" s="338"/>
      <c r="N73" s="339">
        <v>27.64</v>
      </c>
      <c r="O73" s="339">
        <v>35.19</v>
      </c>
      <c r="P73" s="340">
        <v>10300</v>
      </c>
      <c r="Q73" s="339">
        <v>1.41</v>
      </c>
      <c r="R73" s="340">
        <f>SUM(N73+P73)</f>
        <v>10327.64</v>
      </c>
      <c r="S73" s="339">
        <f>SUM(N73+Q73)</f>
        <v>29.05</v>
      </c>
      <c r="T73" s="340"/>
      <c r="U73" s="340"/>
      <c r="V73" s="340"/>
      <c r="W73" s="341">
        <f>SUM(O73+P73)</f>
        <v>10335.19</v>
      </c>
      <c r="X73" s="342" t="e">
        <f>ROUND(W73/#REF!,-1)</f>
        <v>#REF!</v>
      </c>
      <c r="Y73" s="342"/>
      <c r="Z73" s="343"/>
      <c r="AA73" s="245">
        <f>SUM(O73+Q73)</f>
        <v>36.599999999999994</v>
      </c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</row>
    <row r="74" spans="1:131" s="271" customFormat="1">
      <c r="A74" s="237">
        <v>2</v>
      </c>
      <c r="B74" s="831" t="s">
        <v>365</v>
      </c>
      <c r="C74" s="832"/>
      <c r="D74" s="832"/>
      <c r="E74" s="832"/>
      <c r="F74" s="833"/>
      <c r="G74" s="344"/>
      <c r="H74" s="344"/>
      <c r="I74" s="344"/>
      <c r="J74" s="344"/>
      <c r="K74" s="344"/>
      <c r="L74" s="344"/>
      <c r="M74" s="344"/>
      <c r="N74" s="339">
        <v>27.64</v>
      </c>
      <c r="O74" s="339">
        <v>35.19</v>
      </c>
      <c r="P74" s="340">
        <v>10300</v>
      </c>
      <c r="Q74" s="339">
        <v>1.41</v>
      </c>
      <c r="R74" s="340">
        <f>SUM(N74+P74)</f>
        <v>10327.64</v>
      </c>
      <c r="S74" s="339">
        <f>SUM(N74+Q74)</f>
        <v>29.05</v>
      </c>
      <c r="T74" s="340"/>
      <c r="U74" s="340"/>
      <c r="V74" s="340"/>
      <c r="W74" s="345">
        <f>SUM(O74+P74)</f>
        <v>10335.19</v>
      </c>
      <c r="X74" s="342" t="e">
        <f>ROUND(W74/#REF!,-1)</f>
        <v>#REF!</v>
      </c>
      <c r="Y74" s="342"/>
      <c r="Z74" s="343"/>
      <c r="AA74" s="245">
        <f>SUM(O74+Q74)</f>
        <v>36.599999999999994</v>
      </c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</row>
    <row r="75" spans="1:131" s="271" customFormat="1">
      <c r="A75" s="237">
        <v>3</v>
      </c>
      <c r="B75" s="843" t="s">
        <v>366</v>
      </c>
      <c r="C75" s="844"/>
      <c r="D75" s="844"/>
      <c r="E75" s="844"/>
      <c r="F75" s="845"/>
      <c r="G75" s="326"/>
      <c r="H75" s="326"/>
      <c r="I75" s="326"/>
      <c r="J75" s="326"/>
      <c r="K75" s="326"/>
      <c r="L75" s="326"/>
      <c r="M75" s="295"/>
      <c r="N75" s="339">
        <v>8.7799999999999994</v>
      </c>
      <c r="O75" s="339">
        <v>11.17</v>
      </c>
      <c r="P75" s="297">
        <v>3000</v>
      </c>
      <c r="Q75" s="339">
        <v>0.44</v>
      </c>
      <c r="R75" s="340">
        <f>SUM(N75+P75)</f>
        <v>3008.78</v>
      </c>
      <c r="S75" s="339">
        <f>SUM(N75+Q75)</f>
        <v>9.2199999999999989</v>
      </c>
      <c r="T75" s="340"/>
      <c r="U75" s="340"/>
      <c r="V75" s="340"/>
      <c r="W75" s="345">
        <f>SUM(O75+P75)</f>
        <v>3011.17</v>
      </c>
      <c r="X75" s="342" t="e">
        <f>ROUND(W75/#REF!,-1)</f>
        <v>#REF!</v>
      </c>
      <c r="Y75" s="342"/>
      <c r="Z75" s="343"/>
      <c r="AA75" s="245">
        <f>SUM(O75+Q75)</f>
        <v>11.61</v>
      </c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</row>
    <row r="76" spans="1:131" s="271" customFormat="1">
      <c r="A76" s="835" t="s">
        <v>367</v>
      </c>
      <c r="B76" s="835"/>
      <c r="C76" s="835"/>
      <c r="D76" s="835"/>
      <c r="E76" s="835"/>
      <c r="F76" s="835"/>
      <c r="G76" s="835"/>
      <c r="H76" s="835"/>
      <c r="I76" s="835"/>
      <c r="J76" s="835"/>
      <c r="K76" s="835"/>
      <c r="L76" s="835"/>
      <c r="M76" s="835"/>
      <c r="N76" s="835"/>
      <c r="O76" s="835"/>
      <c r="P76" s="835"/>
      <c r="Q76" s="835"/>
      <c r="R76" s="835"/>
      <c r="S76" s="835"/>
      <c r="T76" s="835"/>
      <c r="U76" s="835"/>
      <c r="V76" s="835"/>
      <c r="W76" s="835"/>
      <c r="X76" s="835"/>
      <c r="Y76" s="835"/>
      <c r="Z76" s="835"/>
      <c r="AA76" s="836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</row>
    <row r="77" spans="1:131" s="271" customFormat="1">
      <c r="A77" s="237">
        <v>1</v>
      </c>
      <c r="B77" s="831" t="s">
        <v>368</v>
      </c>
      <c r="C77" s="832"/>
      <c r="D77" s="832"/>
      <c r="E77" s="832"/>
      <c r="F77" s="833"/>
      <c r="G77" s="103"/>
      <c r="H77" s="103"/>
      <c r="I77" s="103"/>
      <c r="J77" s="103"/>
      <c r="K77" s="103"/>
      <c r="L77" s="103"/>
      <c r="M77" s="103"/>
      <c r="N77" s="332">
        <v>14.28</v>
      </c>
      <c r="O77" s="332">
        <v>18.18</v>
      </c>
      <c r="P77" s="346">
        <v>60600</v>
      </c>
      <c r="Q77" s="347">
        <v>8.9499999999999993</v>
      </c>
      <c r="R77" s="348">
        <f>N77+P77</f>
        <v>60614.28</v>
      </c>
      <c r="S77" s="339">
        <f>SUM(N77+Q77)</f>
        <v>23.229999999999997</v>
      </c>
      <c r="T77" s="330"/>
      <c r="U77" s="330"/>
      <c r="V77" s="330"/>
      <c r="W77" s="320">
        <f>SUM(O77+P77)</f>
        <v>60618.18</v>
      </c>
      <c r="X77" s="342" t="e">
        <f>ROUND(W77/#REF!,-1)</f>
        <v>#REF!</v>
      </c>
      <c r="Y77" s="103"/>
      <c r="Z77" s="20"/>
      <c r="AA77" s="245">
        <f>SUM(O77+Q77)</f>
        <v>27.13</v>
      </c>
      <c r="AB77" s="1">
        <v>40</v>
      </c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</row>
    <row r="78" spans="1:131" s="271" customFormat="1">
      <c r="A78" s="237">
        <v>2</v>
      </c>
      <c r="B78" s="831" t="s">
        <v>369</v>
      </c>
      <c r="C78" s="832"/>
      <c r="D78" s="832"/>
      <c r="E78" s="832"/>
      <c r="F78" s="833"/>
      <c r="G78" s="103"/>
      <c r="H78" s="103"/>
      <c r="I78" s="103"/>
      <c r="J78" s="103"/>
      <c r="K78" s="103"/>
      <c r="L78" s="103"/>
      <c r="M78" s="103"/>
      <c r="N78" s="332">
        <v>17.86</v>
      </c>
      <c r="O78" s="332">
        <v>22.73</v>
      </c>
      <c r="P78" s="346">
        <v>91200</v>
      </c>
      <c r="Q78" s="347">
        <v>13.48</v>
      </c>
      <c r="R78" s="348">
        <f>N78+P78</f>
        <v>91217.86</v>
      </c>
      <c r="S78" s="339">
        <f>SUM(N78+Q78)</f>
        <v>31.34</v>
      </c>
      <c r="T78" s="330"/>
      <c r="U78" s="330"/>
      <c r="V78" s="330"/>
      <c r="W78" s="320">
        <f>SUM(O78+P78)</f>
        <v>91222.73</v>
      </c>
      <c r="X78" s="342" t="e">
        <f>ROUND(W78/#REF!,-1)</f>
        <v>#REF!</v>
      </c>
      <c r="Y78" s="103"/>
      <c r="Z78" s="20"/>
      <c r="AA78" s="245">
        <f>SUM(O78+Q78)</f>
        <v>36.21</v>
      </c>
      <c r="AB78" s="1">
        <v>50</v>
      </c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</row>
    <row r="79" spans="1:131" s="271" customFormat="1">
      <c r="A79" s="237">
        <v>3</v>
      </c>
      <c r="B79" s="831" t="s">
        <v>370</v>
      </c>
      <c r="C79" s="832"/>
      <c r="D79" s="832"/>
      <c r="E79" s="832"/>
      <c r="F79" s="833"/>
      <c r="G79" s="103"/>
      <c r="H79" s="103"/>
      <c r="I79" s="103"/>
      <c r="J79" s="103"/>
      <c r="K79" s="103"/>
      <c r="L79" s="103"/>
      <c r="M79" s="103"/>
      <c r="N79" s="332">
        <v>17.86</v>
      </c>
      <c r="O79" s="332">
        <v>22.73</v>
      </c>
      <c r="P79" s="346">
        <v>91200</v>
      </c>
      <c r="Q79" s="347">
        <v>13.48</v>
      </c>
      <c r="R79" s="348">
        <f>N79+P79</f>
        <v>91217.86</v>
      </c>
      <c r="S79" s="339">
        <f>SUM(N79+Q79)</f>
        <v>31.34</v>
      </c>
      <c r="T79" s="330"/>
      <c r="U79" s="330"/>
      <c r="V79" s="330"/>
      <c r="W79" s="320">
        <f>SUM(O79+P79)</f>
        <v>91222.73</v>
      </c>
      <c r="X79" s="342" t="e">
        <f>ROUND(W79/#REF!,-1)</f>
        <v>#REF!</v>
      </c>
      <c r="Y79" s="103"/>
      <c r="Z79" s="20"/>
      <c r="AA79" s="245">
        <f>SUM(O79+Q79)</f>
        <v>36.21</v>
      </c>
      <c r="AB79" s="1">
        <v>50</v>
      </c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</row>
    <row r="80" spans="1:131" s="271" customFormat="1">
      <c r="A80" s="237">
        <v>4</v>
      </c>
      <c r="B80" s="831" t="s">
        <v>371</v>
      </c>
      <c r="C80" s="832"/>
      <c r="D80" s="832"/>
      <c r="E80" s="832"/>
      <c r="F80" s="833"/>
      <c r="G80" s="103"/>
      <c r="H80" s="103"/>
      <c r="I80" s="103"/>
      <c r="J80" s="103"/>
      <c r="K80" s="103"/>
      <c r="L80" s="103"/>
      <c r="M80" s="103"/>
      <c r="N80" s="332">
        <v>14.28</v>
      </c>
      <c r="O80" s="332">
        <v>18.18</v>
      </c>
      <c r="P80" s="346">
        <v>60600</v>
      </c>
      <c r="Q80" s="347">
        <v>8.9499999999999993</v>
      </c>
      <c r="R80" s="348">
        <f>N80+P80</f>
        <v>60614.28</v>
      </c>
      <c r="S80" s="339">
        <f>SUM(N80+Q80)</f>
        <v>23.229999999999997</v>
      </c>
      <c r="T80" s="330"/>
      <c r="U80" s="330"/>
      <c r="V80" s="330"/>
      <c r="W80" s="320">
        <f>SUM(O80+P80)</f>
        <v>60618.18</v>
      </c>
      <c r="X80" s="342" t="e">
        <f>ROUND(W80/#REF!,-1)</f>
        <v>#REF!</v>
      </c>
      <c r="Y80" s="103"/>
      <c r="Z80" s="20"/>
      <c r="AA80" s="245">
        <f>SUM(O80+Q80)</f>
        <v>27.13</v>
      </c>
      <c r="AB80" s="1">
        <v>40</v>
      </c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</row>
    <row r="81" spans="1:131" s="271" customFormat="1">
      <c r="A81" s="237">
        <v>5</v>
      </c>
      <c r="B81" s="831" t="s">
        <v>372</v>
      </c>
      <c r="C81" s="832"/>
      <c r="D81" s="832"/>
      <c r="E81" s="832"/>
      <c r="F81" s="833"/>
      <c r="G81" s="103"/>
      <c r="H81" s="103"/>
      <c r="I81" s="103"/>
      <c r="J81" s="103"/>
      <c r="K81" s="103"/>
      <c r="L81" s="103"/>
      <c r="M81" s="103"/>
      <c r="N81" s="332">
        <v>17.86</v>
      </c>
      <c r="O81" s="332">
        <v>22.73</v>
      </c>
      <c r="P81" s="346">
        <v>91200</v>
      </c>
      <c r="Q81" s="347">
        <v>13.48</v>
      </c>
      <c r="R81" s="348">
        <f>N81+P81</f>
        <v>91217.86</v>
      </c>
      <c r="S81" s="339">
        <f>SUM(N81+Q81)</f>
        <v>31.34</v>
      </c>
      <c r="T81" s="330"/>
      <c r="U81" s="330"/>
      <c r="V81" s="330"/>
      <c r="W81" s="320">
        <f>SUM(O81+P81)</f>
        <v>91222.73</v>
      </c>
      <c r="X81" s="342" t="e">
        <f>ROUND(W81/#REF!,-1)</f>
        <v>#REF!</v>
      </c>
      <c r="Y81" s="103"/>
      <c r="Z81" s="20"/>
      <c r="AA81" s="245">
        <f>SUM(O81+Q81)</f>
        <v>36.21</v>
      </c>
      <c r="AB81" s="1">
        <v>50</v>
      </c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</row>
    <row r="82" spans="1:131" s="271" customFormat="1">
      <c r="A82" s="840" t="s">
        <v>373</v>
      </c>
      <c r="B82" s="841"/>
      <c r="C82" s="841"/>
      <c r="D82" s="841"/>
      <c r="E82" s="841"/>
      <c r="F82" s="841"/>
      <c r="G82" s="841"/>
      <c r="H82" s="841"/>
      <c r="I82" s="841"/>
      <c r="J82" s="841"/>
      <c r="K82" s="841"/>
      <c r="L82" s="841"/>
      <c r="M82" s="841"/>
      <c r="N82" s="841"/>
      <c r="O82" s="841"/>
      <c r="P82" s="841"/>
      <c r="Q82" s="841"/>
      <c r="R82" s="841"/>
      <c r="S82" s="841"/>
      <c r="T82" s="841"/>
      <c r="U82" s="841"/>
      <c r="V82" s="841"/>
      <c r="W82" s="841"/>
      <c r="X82" s="841"/>
      <c r="Y82" s="841"/>
      <c r="Z82" s="841"/>
      <c r="AA82" s="842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</row>
    <row r="83" spans="1:131" s="271" customFormat="1">
      <c r="A83" s="361">
        <v>1</v>
      </c>
      <c r="B83" s="828" t="s">
        <v>374</v>
      </c>
      <c r="C83" s="829"/>
      <c r="D83" s="829"/>
      <c r="E83" s="829"/>
      <c r="F83" s="830"/>
      <c r="G83" s="393"/>
      <c r="H83" s="393"/>
      <c r="I83" s="393"/>
      <c r="J83" s="393"/>
      <c r="K83" s="393"/>
      <c r="L83" s="393"/>
      <c r="M83" s="393"/>
      <c r="N83" s="406">
        <v>55.28</v>
      </c>
      <c r="O83" s="406">
        <v>70.36</v>
      </c>
      <c r="P83" s="407"/>
      <c r="Q83" s="406">
        <v>5.45</v>
      </c>
      <c r="R83" s="378"/>
      <c r="S83" s="408">
        <f>SUM(O83+Q83)</f>
        <v>75.81</v>
      </c>
      <c r="T83" s="378"/>
      <c r="U83" s="378"/>
      <c r="V83" s="378"/>
      <c r="W83" s="380"/>
      <c r="X83" s="409"/>
      <c r="Y83" s="393"/>
      <c r="Z83" s="393"/>
      <c r="AA83" s="371">
        <f>SUM(O83+Q83)</f>
        <v>75.81</v>
      </c>
      <c r="AB83" s="231" t="s">
        <v>407</v>
      </c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</row>
    <row r="84" spans="1:131" s="271" customFormat="1">
      <c r="A84" s="361">
        <v>2</v>
      </c>
      <c r="B84" s="828" t="s">
        <v>375</v>
      </c>
      <c r="C84" s="829"/>
      <c r="D84" s="829"/>
      <c r="E84" s="829"/>
      <c r="F84" s="830"/>
      <c r="G84" s="393"/>
      <c r="H84" s="393"/>
      <c r="I84" s="393"/>
      <c r="J84" s="393"/>
      <c r="K84" s="393"/>
      <c r="L84" s="393"/>
      <c r="M84" s="393"/>
      <c r="N84" s="406">
        <v>36.85</v>
      </c>
      <c r="O84" s="406">
        <v>46.91</v>
      </c>
      <c r="P84" s="407"/>
      <c r="Q84" s="406">
        <v>5.45</v>
      </c>
      <c r="R84" s="378"/>
      <c r="S84" s="408">
        <f>SUM(O84+Q84)</f>
        <v>52.36</v>
      </c>
      <c r="T84" s="378"/>
      <c r="U84" s="378"/>
      <c r="V84" s="378"/>
      <c r="W84" s="380"/>
      <c r="X84" s="409"/>
      <c r="Y84" s="393"/>
      <c r="Z84" s="393"/>
      <c r="AA84" s="371">
        <f>SUM(O84+Q84)</f>
        <v>52.36</v>
      </c>
      <c r="AB84" s="231" t="s">
        <v>407</v>
      </c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</row>
    <row r="85" spans="1:131" s="271" customFormat="1">
      <c r="A85" s="361">
        <v>3</v>
      </c>
      <c r="B85" s="828" t="s">
        <v>376</v>
      </c>
      <c r="C85" s="829"/>
      <c r="D85" s="829"/>
      <c r="E85" s="829"/>
      <c r="F85" s="830"/>
      <c r="G85" s="393"/>
      <c r="H85" s="393"/>
      <c r="I85" s="393"/>
      <c r="J85" s="393"/>
      <c r="K85" s="393"/>
      <c r="L85" s="393"/>
      <c r="M85" s="393"/>
      <c r="N85" s="406">
        <v>36.85</v>
      </c>
      <c r="O85" s="406">
        <v>46.91</v>
      </c>
      <c r="P85" s="407"/>
      <c r="Q85" s="406">
        <v>5.55</v>
      </c>
      <c r="R85" s="378"/>
      <c r="S85" s="408">
        <f>SUM(O85+Q85)</f>
        <v>52.459999999999994</v>
      </c>
      <c r="T85" s="378"/>
      <c r="U85" s="378"/>
      <c r="V85" s="378"/>
      <c r="W85" s="380"/>
      <c r="X85" s="409"/>
      <c r="Y85" s="393"/>
      <c r="Z85" s="393"/>
      <c r="AA85" s="371">
        <f>SUM(O85+Q85)</f>
        <v>52.459999999999994</v>
      </c>
      <c r="AB85" s="231" t="s">
        <v>407</v>
      </c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131" s="271" customFormat="1">
      <c r="A86" s="237"/>
      <c r="B86" s="831"/>
      <c r="C86" s="832"/>
      <c r="D86" s="832"/>
      <c r="E86" s="832"/>
      <c r="F86" s="833"/>
      <c r="G86" s="103"/>
      <c r="H86" s="103"/>
      <c r="I86" s="103"/>
      <c r="J86" s="103"/>
      <c r="K86" s="103"/>
      <c r="L86" s="103"/>
      <c r="M86" s="103"/>
      <c r="N86" s="332"/>
      <c r="O86" s="332"/>
      <c r="P86" s="333"/>
      <c r="Q86" s="332"/>
      <c r="R86" s="329"/>
      <c r="S86" s="349"/>
      <c r="T86" s="329"/>
      <c r="U86" s="329"/>
      <c r="V86" s="329"/>
      <c r="W86" s="320"/>
      <c r="X86" s="341"/>
      <c r="Y86" s="103"/>
      <c r="Z86" s="103"/>
      <c r="AA86" s="245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131" s="271" customFormat="1">
      <c r="A87" s="834" t="s">
        <v>377</v>
      </c>
      <c r="B87" s="835"/>
      <c r="C87" s="835"/>
      <c r="D87" s="835"/>
      <c r="E87" s="835"/>
      <c r="F87" s="835"/>
      <c r="G87" s="835"/>
      <c r="H87" s="835"/>
      <c r="I87" s="835"/>
      <c r="J87" s="835"/>
      <c r="K87" s="835"/>
      <c r="L87" s="835"/>
      <c r="M87" s="835"/>
      <c r="N87" s="835"/>
      <c r="O87" s="835"/>
      <c r="P87" s="835"/>
      <c r="Q87" s="835"/>
      <c r="R87" s="835"/>
      <c r="S87" s="835"/>
      <c r="T87" s="835"/>
      <c r="U87" s="835"/>
      <c r="V87" s="835"/>
      <c r="W87" s="835"/>
      <c r="X87" s="835"/>
      <c r="Y87" s="835"/>
      <c r="Z87" s="835"/>
      <c r="AA87" s="836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131" s="271" customFormat="1">
      <c r="A88" s="350">
        <v>1</v>
      </c>
      <c r="B88" s="837" t="s">
        <v>378</v>
      </c>
      <c r="C88" s="838"/>
      <c r="D88" s="838"/>
      <c r="E88" s="838"/>
      <c r="F88" s="839"/>
      <c r="G88" s="63"/>
      <c r="H88" s="63"/>
      <c r="I88" s="63"/>
      <c r="J88" s="63"/>
      <c r="K88" s="63"/>
      <c r="L88" s="63"/>
      <c r="M88" s="63"/>
      <c r="N88" s="351">
        <v>18.43</v>
      </c>
      <c r="O88" s="352">
        <v>23.45</v>
      </c>
      <c r="P88" s="353"/>
      <c r="Q88" s="354">
        <v>8.5</v>
      </c>
      <c r="R88" s="355"/>
      <c r="S88" s="356">
        <f>SUM(O88+Q88)</f>
        <v>31.95</v>
      </c>
      <c r="T88" s="355"/>
      <c r="U88" s="355"/>
      <c r="V88" s="355"/>
      <c r="W88" s="357"/>
      <c r="X88" s="358"/>
      <c r="Y88" s="358"/>
      <c r="Z88" s="358"/>
      <c r="AA88" s="359">
        <v>31.95</v>
      </c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131" s="271" customFormat="1">
      <c r="A89" s="827" t="s">
        <v>379</v>
      </c>
      <c r="B89" s="827"/>
      <c r="C89" s="827"/>
      <c r="D89" s="827"/>
      <c r="E89" s="827"/>
      <c r="F89" s="827"/>
      <c r="G89" s="827"/>
      <c r="H89" s="827"/>
      <c r="I89" s="827"/>
      <c r="J89" s="827"/>
      <c r="K89" s="827"/>
      <c r="L89" s="827"/>
      <c r="M89" s="827"/>
      <c r="N89" s="827"/>
      <c r="O89" s="827"/>
      <c r="P89" s="827"/>
      <c r="Q89" s="827"/>
      <c r="R89" s="827"/>
      <c r="S89" s="827"/>
      <c r="T89" s="827"/>
      <c r="U89" s="827"/>
      <c r="V89" s="827"/>
      <c r="W89" s="827"/>
      <c r="X89" s="827"/>
      <c r="Y89" s="827"/>
      <c r="Z89" s="827"/>
      <c r="AA89" s="827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131" s="271" customFormat="1">
      <c r="A90" s="360">
        <v>1</v>
      </c>
      <c r="B90" s="51" t="s">
        <v>380</v>
      </c>
      <c r="C90" s="51"/>
      <c r="D90" s="51"/>
      <c r="E90" s="51"/>
      <c r="F90" s="51"/>
      <c r="G90" s="51"/>
      <c r="H90" s="51"/>
      <c r="I90" s="51"/>
      <c r="J90" s="284"/>
      <c r="K90" s="284"/>
      <c r="L90" s="284"/>
      <c r="M90" s="274">
        <v>5</v>
      </c>
      <c r="N90" s="274">
        <v>4.38</v>
      </c>
      <c r="O90" s="276">
        <v>5.86</v>
      </c>
      <c r="P90" s="277">
        <v>2800</v>
      </c>
      <c r="Q90" s="277">
        <v>0.28999999999999998</v>
      </c>
      <c r="R90" s="278">
        <f t="shared" ref="R90:R95" si="27">SUM(M90+P90)</f>
        <v>2805</v>
      </c>
      <c r="S90" s="279">
        <f t="shared" ref="S90:S95" si="28">SUM(O90+Q90)</f>
        <v>6.15</v>
      </c>
      <c r="T90" s="280"/>
      <c r="U90" s="281">
        <v>5.26</v>
      </c>
      <c r="V90" s="282">
        <v>4.22</v>
      </c>
      <c r="W90" s="280"/>
      <c r="X90" s="280"/>
      <c r="Y90" s="280"/>
      <c r="Z90" s="280"/>
      <c r="AA90" s="283">
        <f t="shared" ref="AA90:AA95" si="29">SUM(O90+Q90)</f>
        <v>6.15</v>
      </c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131">
      <c r="A91" s="103">
        <v>2</v>
      </c>
      <c r="B91" s="64" t="s">
        <v>381</v>
      </c>
      <c r="C91" s="52"/>
      <c r="D91" s="52"/>
      <c r="E91" s="52"/>
      <c r="F91" s="103"/>
      <c r="G91" s="103"/>
      <c r="H91" s="103"/>
      <c r="I91" s="103"/>
      <c r="J91" s="103"/>
      <c r="K91" s="103"/>
      <c r="L91" s="103"/>
      <c r="M91" s="274">
        <v>22</v>
      </c>
      <c r="N91" s="275">
        <v>25</v>
      </c>
      <c r="O91" s="276">
        <v>30</v>
      </c>
      <c r="P91" s="277">
        <v>0</v>
      </c>
      <c r="Q91" s="144"/>
      <c r="R91" s="278">
        <f t="shared" si="27"/>
        <v>22</v>
      </c>
      <c r="S91" s="279">
        <f t="shared" si="28"/>
        <v>30</v>
      </c>
      <c r="T91" s="280"/>
      <c r="U91" s="281">
        <f>SUM(M91+Q91)</f>
        <v>22</v>
      </c>
      <c r="V91" s="282">
        <f>SUM(O91+Q91)</f>
        <v>30</v>
      </c>
      <c r="W91" s="280"/>
      <c r="X91" s="280"/>
      <c r="Y91" s="280"/>
      <c r="Z91" s="280"/>
      <c r="AA91" s="283">
        <f t="shared" si="29"/>
        <v>30</v>
      </c>
      <c r="AB91" s="1"/>
    </row>
    <row r="92" spans="1:131">
      <c r="A92" s="103">
        <v>3</v>
      </c>
      <c r="B92" s="55" t="s">
        <v>382</v>
      </c>
      <c r="C92" s="55"/>
      <c r="D92" s="55"/>
      <c r="E92" s="55"/>
      <c r="F92" s="55"/>
      <c r="G92" s="51"/>
      <c r="H92" s="51"/>
      <c r="I92" s="51"/>
      <c r="J92" s="284"/>
      <c r="K92" s="284"/>
      <c r="L92" s="284"/>
      <c r="M92" s="274">
        <v>36</v>
      </c>
      <c r="N92" s="285">
        <v>37.5</v>
      </c>
      <c r="O92" s="276">
        <v>45</v>
      </c>
      <c r="P92" s="277">
        <v>0</v>
      </c>
      <c r="Q92" s="144"/>
      <c r="R92" s="278">
        <f t="shared" si="27"/>
        <v>36</v>
      </c>
      <c r="S92" s="279">
        <f t="shared" si="28"/>
        <v>45</v>
      </c>
      <c r="T92" s="280"/>
      <c r="U92" s="281">
        <f>SUM(M92+Q92)</f>
        <v>36</v>
      </c>
      <c r="V92" s="282">
        <f>SUM(O92+Q92)</f>
        <v>45</v>
      </c>
      <c r="W92" s="280"/>
      <c r="X92" s="280"/>
      <c r="Y92" s="280"/>
      <c r="Z92" s="280"/>
      <c r="AA92" s="283">
        <f t="shared" si="29"/>
        <v>45</v>
      </c>
      <c r="AB92" s="1"/>
    </row>
    <row r="93" spans="1:131">
      <c r="A93" s="103">
        <v>4</v>
      </c>
      <c r="B93" s="55" t="s">
        <v>383</v>
      </c>
      <c r="C93" s="55"/>
      <c r="D93" s="55"/>
      <c r="E93" s="55"/>
      <c r="F93" s="55"/>
      <c r="G93" s="51"/>
      <c r="H93" s="51"/>
      <c r="I93" s="51"/>
      <c r="J93" s="284"/>
      <c r="K93" s="284"/>
      <c r="L93" s="284"/>
      <c r="M93" s="274">
        <v>48</v>
      </c>
      <c r="N93" s="285">
        <v>50</v>
      </c>
      <c r="O93" s="276">
        <v>60</v>
      </c>
      <c r="P93" s="277">
        <v>0</v>
      </c>
      <c r="Q93" s="144"/>
      <c r="R93" s="278">
        <f t="shared" si="27"/>
        <v>48</v>
      </c>
      <c r="S93" s="279">
        <f t="shared" si="28"/>
        <v>60</v>
      </c>
      <c r="T93" s="280"/>
      <c r="U93" s="281">
        <f>SUM(M93+Q93)</f>
        <v>48</v>
      </c>
      <c r="V93" s="282">
        <f>SUM(O93+Q93)</f>
        <v>60</v>
      </c>
      <c r="W93" s="280"/>
      <c r="X93" s="280"/>
      <c r="Y93" s="280"/>
      <c r="Z93" s="280"/>
      <c r="AA93" s="283">
        <f t="shared" si="29"/>
        <v>60</v>
      </c>
      <c r="AB93" s="1"/>
    </row>
    <row r="94" spans="1:131">
      <c r="A94" s="103">
        <v>5</v>
      </c>
      <c r="B94" s="55" t="s">
        <v>384</v>
      </c>
      <c r="C94" s="55"/>
      <c r="D94" s="55"/>
      <c r="E94" s="55"/>
      <c r="F94" s="55"/>
      <c r="G94" s="55"/>
      <c r="H94" s="55"/>
      <c r="I94" s="55"/>
      <c r="J94" s="286"/>
      <c r="K94" s="286"/>
      <c r="L94" s="286"/>
      <c r="M94" s="285">
        <v>60</v>
      </c>
      <c r="N94" s="276">
        <v>62.5</v>
      </c>
      <c r="O94" s="276">
        <v>75</v>
      </c>
      <c r="P94" s="277">
        <v>0</v>
      </c>
      <c r="Q94" s="144"/>
      <c r="R94" s="278">
        <f t="shared" si="27"/>
        <v>60</v>
      </c>
      <c r="S94" s="279">
        <f t="shared" si="28"/>
        <v>75</v>
      </c>
      <c r="T94" s="280"/>
      <c r="U94" s="281">
        <f>SUM(M94+Q94)</f>
        <v>60</v>
      </c>
      <c r="V94" s="282">
        <f>SUM(O94+Q94)</f>
        <v>75</v>
      </c>
      <c r="W94" s="280"/>
      <c r="X94" s="280"/>
      <c r="Y94" s="280"/>
      <c r="Z94" s="280"/>
      <c r="AA94" s="283">
        <f t="shared" si="29"/>
        <v>75</v>
      </c>
      <c r="AB94" s="1"/>
    </row>
    <row r="95" spans="1:131">
      <c r="A95" s="103">
        <v>6</v>
      </c>
      <c r="B95" s="55" t="s">
        <v>385</v>
      </c>
      <c r="C95" s="55"/>
      <c r="D95" s="55"/>
      <c r="E95" s="55"/>
      <c r="F95" s="55"/>
      <c r="G95" s="55"/>
      <c r="H95" s="55"/>
      <c r="I95" s="55"/>
      <c r="J95" s="286"/>
      <c r="K95" s="286"/>
      <c r="L95" s="286"/>
      <c r="M95" s="285">
        <v>72</v>
      </c>
      <c r="N95" s="276">
        <v>75</v>
      </c>
      <c r="O95" s="276">
        <v>90</v>
      </c>
      <c r="P95" s="277">
        <v>0</v>
      </c>
      <c r="Q95" s="144"/>
      <c r="R95" s="278">
        <f t="shared" si="27"/>
        <v>72</v>
      </c>
      <c r="S95" s="279">
        <f t="shared" si="28"/>
        <v>90</v>
      </c>
      <c r="T95" s="280"/>
      <c r="U95" s="281">
        <f>SUM(M95+Q95)</f>
        <v>72</v>
      </c>
      <c r="V95" s="282">
        <f>SUM(O95+Q95)</f>
        <v>90</v>
      </c>
      <c r="W95" s="280"/>
      <c r="X95" s="280"/>
      <c r="Y95" s="280"/>
      <c r="Z95" s="280"/>
      <c r="AA95" s="283">
        <f t="shared" si="29"/>
        <v>90</v>
      </c>
      <c r="AB95" s="1"/>
    </row>
    <row r="97" spans="4:16">
      <c r="D97" s="1" t="s">
        <v>300</v>
      </c>
      <c r="E97" s="1"/>
      <c r="F97" s="1"/>
      <c r="G97" s="1"/>
      <c r="H97" s="1"/>
      <c r="I97" s="826" t="s">
        <v>301</v>
      </c>
      <c r="J97" s="826"/>
      <c r="O97" s="826" t="s">
        <v>301</v>
      </c>
      <c r="P97" s="826"/>
    </row>
  </sheetData>
  <mergeCells count="58">
    <mergeCell ref="A33:AA33"/>
    <mergeCell ref="Q9:AD9"/>
    <mergeCell ref="A7:AA7"/>
    <mergeCell ref="P11:Q11"/>
    <mergeCell ref="R11:S11"/>
    <mergeCell ref="W11:AA11"/>
    <mergeCell ref="A13:AA13"/>
    <mergeCell ref="B16:F16"/>
    <mergeCell ref="B21:F21"/>
    <mergeCell ref="B27:F27"/>
    <mergeCell ref="B31:F31"/>
    <mergeCell ref="B32:F32"/>
    <mergeCell ref="B19:F19"/>
    <mergeCell ref="B57:F57"/>
    <mergeCell ref="A34:W34"/>
    <mergeCell ref="B35:F35"/>
    <mergeCell ref="B36:F36"/>
    <mergeCell ref="B37:F37"/>
    <mergeCell ref="A42:AA42"/>
    <mergeCell ref="B43:F43"/>
    <mergeCell ref="B44:F44"/>
    <mergeCell ref="A53:AA53"/>
    <mergeCell ref="B54:F54"/>
    <mergeCell ref="B55:F55"/>
    <mergeCell ref="B56:F56"/>
    <mergeCell ref="B70:F70"/>
    <mergeCell ref="B58:F58"/>
    <mergeCell ref="B59:F59"/>
    <mergeCell ref="B60:F60"/>
    <mergeCell ref="B61:F61"/>
    <mergeCell ref="B62:F62"/>
    <mergeCell ref="A63:AA63"/>
    <mergeCell ref="B64:F64"/>
    <mergeCell ref="B66:F66"/>
    <mergeCell ref="B67:F67"/>
    <mergeCell ref="B68:F68"/>
    <mergeCell ref="B69:F69"/>
    <mergeCell ref="A82:AA82"/>
    <mergeCell ref="B71:F71"/>
    <mergeCell ref="A72:AA72"/>
    <mergeCell ref="B73:F73"/>
    <mergeCell ref="B74:F74"/>
    <mergeCell ref="B75:F75"/>
    <mergeCell ref="A76:AA76"/>
    <mergeCell ref="B77:F77"/>
    <mergeCell ref="B78:F78"/>
    <mergeCell ref="B79:F79"/>
    <mergeCell ref="B80:F80"/>
    <mergeCell ref="B81:F81"/>
    <mergeCell ref="I97:J97"/>
    <mergeCell ref="O97:P97"/>
    <mergeCell ref="A89:AA89"/>
    <mergeCell ref="B83:F83"/>
    <mergeCell ref="B84:F84"/>
    <mergeCell ref="B85:F85"/>
    <mergeCell ref="B86:F86"/>
    <mergeCell ref="A87:AA87"/>
    <mergeCell ref="B88:F88"/>
  </mergeCells>
  <pageMargins left="0" right="0" top="0" bottom="0" header="0" footer="0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A40"/>
  <sheetViews>
    <sheetView workbookViewId="0">
      <selection activeCell="B25" sqref="B25:F25"/>
    </sheetView>
  </sheetViews>
  <sheetFormatPr defaultRowHeight="15"/>
  <cols>
    <col min="1" max="1" width="3.140625" customWidth="1"/>
    <col min="6" max="6" width="24" customWidth="1"/>
    <col min="7" max="15" width="9.140625" hidden="1" customWidth="1"/>
    <col min="16" max="16" width="19.140625" customWidth="1"/>
    <col min="17" max="23" width="9.140625" hidden="1" customWidth="1"/>
    <col min="24" max="24" width="19.7109375" customWidth="1"/>
    <col min="25" max="26" width="9.140625" hidden="1" customWidth="1"/>
  </cols>
  <sheetData>
    <row r="2" spans="1:27">
      <c r="A2" s="160"/>
      <c r="B2" s="161" t="s">
        <v>266</v>
      </c>
      <c r="C2" s="161"/>
      <c r="D2" s="161"/>
      <c r="E2" s="162"/>
      <c r="F2" s="162"/>
      <c r="G2" s="163"/>
      <c r="H2" s="162"/>
      <c r="I2" s="162"/>
      <c r="J2" s="163"/>
      <c r="K2" s="163"/>
      <c r="L2" s="164"/>
      <c r="M2" s="164"/>
      <c r="N2" s="164"/>
      <c r="O2" s="164"/>
      <c r="P2" s="164"/>
      <c r="Q2" s="775"/>
      <c r="R2" s="775"/>
      <c r="S2" s="775"/>
      <c r="T2" s="775"/>
      <c r="U2" s="775"/>
      <c r="V2" s="775"/>
      <c r="W2" s="775"/>
      <c r="X2" s="775"/>
      <c r="Y2" s="775"/>
      <c r="Z2" s="165"/>
    </row>
    <row r="3" spans="1:27">
      <c r="A3" s="166" t="s">
        <v>267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8"/>
      <c r="U3" s="139"/>
      <c r="V3" s="169"/>
      <c r="W3" s="169"/>
      <c r="X3" s="170"/>
      <c r="Y3" s="171"/>
      <c r="Z3" s="169"/>
    </row>
    <row r="4" spans="1:27">
      <c r="A4" s="135"/>
      <c r="B4" s="172"/>
      <c r="C4" s="172"/>
      <c r="D4" s="172"/>
      <c r="E4" s="172"/>
      <c r="F4" s="172"/>
      <c r="G4" s="4" t="s">
        <v>6</v>
      </c>
      <c r="H4" s="5"/>
      <c r="I4" s="6" t="s">
        <v>6</v>
      </c>
      <c r="J4" s="776" t="s">
        <v>7</v>
      </c>
      <c r="K4" s="777"/>
      <c r="L4" s="778" t="s">
        <v>8</v>
      </c>
      <c r="M4" s="779"/>
      <c r="N4" s="259"/>
      <c r="O4" s="259"/>
      <c r="P4" s="778" t="s">
        <v>10</v>
      </c>
      <c r="Q4" s="780"/>
      <c r="R4" s="780"/>
      <c r="S4" s="780"/>
      <c r="T4" s="780"/>
      <c r="U4" s="780"/>
      <c r="V4" s="779"/>
      <c r="W4" s="260"/>
      <c r="X4" s="781" t="s">
        <v>10</v>
      </c>
      <c r="Y4" s="782"/>
      <c r="Z4" s="783"/>
      <c r="AA4" s="258"/>
    </row>
    <row r="5" spans="1:27">
      <c r="A5" s="135"/>
      <c r="B5" s="172"/>
      <c r="C5" s="172"/>
      <c r="D5" s="172"/>
      <c r="E5" s="172"/>
      <c r="F5" s="172"/>
      <c r="G5" s="12" t="s">
        <v>11</v>
      </c>
      <c r="H5" s="13"/>
      <c r="I5" s="12" t="s">
        <v>12</v>
      </c>
      <c r="J5" s="14" t="s">
        <v>13</v>
      </c>
      <c r="K5" s="15" t="s">
        <v>14</v>
      </c>
      <c r="L5" s="16" t="s">
        <v>15</v>
      </c>
      <c r="M5" s="17" t="s">
        <v>16</v>
      </c>
      <c r="N5" s="17"/>
      <c r="O5" s="17"/>
      <c r="P5" s="16" t="s">
        <v>11</v>
      </c>
      <c r="Q5" s="18" t="s">
        <v>17</v>
      </c>
      <c r="R5" s="18"/>
      <c r="S5" s="16" t="s">
        <v>15</v>
      </c>
      <c r="T5" s="18"/>
      <c r="U5" s="18" t="s">
        <v>16</v>
      </c>
      <c r="V5" s="18" t="s">
        <v>16</v>
      </c>
      <c r="W5" s="18"/>
      <c r="X5" s="16" t="s">
        <v>12</v>
      </c>
      <c r="Y5" s="16" t="s">
        <v>16</v>
      </c>
      <c r="Z5" s="16" t="s">
        <v>17</v>
      </c>
    </row>
    <row r="6" spans="1:27">
      <c r="A6" s="45">
        <v>1</v>
      </c>
      <c r="B6" s="763" t="s">
        <v>268</v>
      </c>
      <c r="C6" s="764"/>
      <c r="D6" s="764"/>
      <c r="E6" s="764"/>
      <c r="F6" s="765"/>
      <c r="G6" s="244">
        <v>8.6300000000000008</v>
      </c>
      <c r="H6" s="174"/>
      <c r="I6" s="175">
        <v>12.75</v>
      </c>
      <c r="J6" s="176">
        <v>5300</v>
      </c>
      <c r="K6" s="176">
        <v>0.69</v>
      </c>
      <c r="L6" s="75">
        <f t="shared" ref="L6:L15" si="0">G6+J6</f>
        <v>5308.63</v>
      </c>
      <c r="M6" s="60">
        <f t="shared" ref="M6:M15" si="1">ROUND(G6-G6*5%+J6,-2)</f>
        <v>5300</v>
      </c>
      <c r="N6" s="60"/>
      <c r="O6" s="60"/>
      <c r="P6" s="266">
        <f>SUM(G6+K6)</f>
        <v>9.32</v>
      </c>
      <c r="Q6" s="177">
        <v>4.28</v>
      </c>
      <c r="R6" s="60"/>
      <c r="S6" s="31">
        <f t="shared" ref="S6:S15" si="2">SUM(I6+J6)</f>
        <v>5312.75</v>
      </c>
      <c r="T6" s="178"/>
      <c r="U6" s="139">
        <f t="shared" ref="U6:U15" si="3">ROUND(I6-I6*5%+J6,-2)</f>
        <v>5300</v>
      </c>
      <c r="V6" s="34">
        <f>SUM(G6-G6*5%+K6)</f>
        <v>8.8885000000000005</v>
      </c>
      <c r="W6" s="34"/>
      <c r="X6" s="35">
        <f>SUM(I6+K6)</f>
        <v>13.44</v>
      </c>
      <c r="Y6" s="105">
        <f>SUM(I6-I6*5%+K6)</f>
        <v>12.8025</v>
      </c>
      <c r="Z6" s="37">
        <f>SUM(I6-I6*5%+K6)</f>
        <v>12.8025</v>
      </c>
    </row>
    <row r="7" spans="1:27">
      <c r="A7" s="45">
        <v>2</v>
      </c>
      <c r="B7" s="763" t="s">
        <v>269</v>
      </c>
      <c r="C7" s="764"/>
      <c r="D7" s="764"/>
      <c r="E7" s="764"/>
      <c r="F7" s="765"/>
      <c r="G7" s="244">
        <v>8.6300000000000008</v>
      </c>
      <c r="H7" s="174"/>
      <c r="I7" s="175">
        <v>12.75</v>
      </c>
      <c r="J7" s="176">
        <v>5300</v>
      </c>
      <c r="K7" s="176">
        <v>0.69</v>
      </c>
      <c r="L7" s="75">
        <f t="shared" si="0"/>
        <v>5308.63</v>
      </c>
      <c r="M7" s="60">
        <f t="shared" si="1"/>
        <v>5300</v>
      </c>
      <c r="N7" s="60"/>
      <c r="O7" s="60"/>
      <c r="P7" s="266">
        <f t="shared" ref="P7:P15" si="4">SUM(G7+K7)</f>
        <v>9.32</v>
      </c>
      <c r="Q7" s="177">
        <v>4.28</v>
      </c>
      <c r="R7" s="60"/>
      <c r="S7" s="31">
        <f t="shared" si="2"/>
        <v>5312.75</v>
      </c>
      <c r="T7" s="178"/>
      <c r="U7" s="139">
        <f t="shared" si="3"/>
        <v>5300</v>
      </c>
      <c r="V7" s="34">
        <f t="shared" ref="V7:V33" si="5">SUM(G7-G7*5%+K7)</f>
        <v>8.8885000000000005</v>
      </c>
      <c r="W7" s="34"/>
      <c r="X7" s="35">
        <f t="shared" ref="X7:X28" si="6">SUM(I7+K7)</f>
        <v>13.44</v>
      </c>
      <c r="Y7" s="36">
        <f t="shared" ref="Y7:Y33" si="7">SUM(I7-I7*5%+K7)</f>
        <v>12.8025</v>
      </c>
      <c r="Z7" s="37">
        <f t="shared" ref="Z7:Z31" si="8">SUM(I7-I7*5%+K7)</f>
        <v>12.8025</v>
      </c>
    </row>
    <row r="8" spans="1:27">
      <c r="A8" s="45">
        <v>3</v>
      </c>
      <c r="B8" s="763" t="s">
        <v>270</v>
      </c>
      <c r="C8" s="764"/>
      <c r="D8" s="764"/>
      <c r="E8" s="764"/>
      <c r="F8" s="765"/>
      <c r="G8" s="244">
        <v>5.82</v>
      </c>
      <c r="H8" s="174"/>
      <c r="I8" s="175">
        <v>8.5</v>
      </c>
      <c r="J8" s="176">
        <v>5300</v>
      </c>
      <c r="K8" s="176">
        <v>0.69</v>
      </c>
      <c r="L8" s="75">
        <f t="shared" si="0"/>
        <v>5305.82</v>
      </c>
      <c r="M8" s="60">
        <f t="shared" si="1"/>
        <v>5300</v>
      </c>
      <c r="N8" s="60"/>
      <c r="O8" s="60"/>
      <c r="P8" s="266">
        <f t="shared" si="4"/>
        <v>6.51</v>
      </c>
      <c r="Q8" s="177">
        <v>3.03</v>
      </c>
      <c r="R8" s="60"/>
      <c r="S8" s="31">
        <f t="shared" si="2"/>
        <v>5308.5</v>
      </c>
      <c r="T8" s="178"/>
      <c r="U8" s="139">
        <f t="shared" si="3"/>
        <v>5300</v>
      </c>
      <c r="V8" s="34">
        <f t="shared" si="5"/>
        <v>6.2189999999999994</v>
      </c>
      <c r="W8" s="34"/>
      <c r="X8" s="35">
        <f t="shared" si="6"/>
        <v>9.19</v>
      </c>
      <c r="Y8" s="36">
        <f t="shared" si="7"/>
        <v>8.7649999999999988</v>
      </c>
      <c r="Z8" s="37">
        <f t="shared" si="8"/>
        <v>8.7649999999999988</v>
      </c>
    </row>
    <row r="9" spans="1:27">
      <c r="A9" s="45">
        <v>4</v>
      </c>
      <c r="B9" s="769" t="s">
        <v>271</v>
      </c>
      <c r="C9" s="770"/>
      <c r="D9" s="770"/>
      <c r="E9" s="770"/>
      <c r="F9" s="771"/>
      <c r="G9" s="244">
        <v>11.75</v>
      </c>
      <c r="H9" s="179"/>
      <c r="I9" s="175">
        <v>28.82</v>
      </c>
      <c r="J9" s="180">
        <v>6400</v>
      </c>
      <c r="K9" s="176">
        <v>0.92</v>
      </c>
      <c r="L9" s="75">
        <f t="shared" si="0"/>
        <v>6411.75</v>
      </c>
      <c r="M9" s="60">
        <f t="shared" si="1"/>
        <v>6400</v>
      </c>
      <c r="N9" s="75"/>
      <c r="O9" s="60"/>
      <c r="P9" s="266">
        <f t="shared" si="4"/>
        <v>12.67</v>
      </c>
      <c r="Q9" s="177">
        <v>5.65</v>
      </c>
      <c r="R9" s="75"/>
      <c r="S9" s="181">
        <f t="shared" si="2"/>
        <v>6428.82</v>
      </c>
      <c r="T9" s="178"/>
      <c r="U9" s="139">
        <f t="shared" si="3"/>
        <v>6400</v>
      </c>
      <c r="V9" s="34">
        <f t="shared" si="5"/>
        <v>12.0825</v>
      </c>
      <c r="W9" s="34"/>
      <c r="X9" s="35">
        <f t="shared" si="6"/>
        <v>29.740000000000002</v>
      </c>
      <c r="Y9" s="36">
        <f t="shared" si="7"/>
        <v>28.299000000000003</v>
      </c>
      <c r="Z9" s="37">
        <f t="shared" si="8"/>
        <v>28.299000000000003</v>
      </c>
    </row>
    <row r="10" spans="1:27">
      <c r="A10" s="45">
        <v>5</v>
      </c>
      <c r="B10" s="763" t="s">
        <v>272</v>
      </c>
      <c r="C10" s="764"/>
      <c r="D10" s="764"/>
      <c r="E10" s="764"/>
      <c r="F10" s="765"/>
      <c r="G10" s="244">
        <v>11.75</v>
      </c>
      <c r="H10" s="174"/>
      <c r="I10" s="175">
        <v>17</v>
      </c>
      <c r="J10" s="176">
        <v>5300</v>
      </c>
      <c r="K10" s="176">
        <v>0.69</v>
      </c>
      <c r="L10" s="75">
        <f t="shared" si="0"/>
        <v>5311.75</v>
      </c>
      <c r="M10" s="60">
        <f t="shared" si="1"/>
        <v>5300</v>
      </c>
      <c r="N10" s="60"/>
      <c r="O10" s="60"/>
      <c r="P10" s="266">
        <f t="shared" si="4"/>
        <v>12.44</v>
      </c>
      <c r="Q10" s="177">
        <v>5.54</v>
      </c>
      <c r="R10" s="60"/>
      <c r="S10" s="31">
        <f t="shared" si="2"/>
        <v>5317</v>
      </c>
      <c r="T10" s="178"/>
      <c r="U10" s="139">
        <f t="shared" si="3"/>
        <v>5300</v>
      </c>
      <c r="V10" s="34">
        <f t="shared" si="5"/>
        <v>11.852499999999999</v>
      </c>
      <c r="W10" s="34"/>
      <c r="X10" s="35">
        <f t="shared" si="6"/>
        <v>17.690000000000001</v>
      </c>
      <c r="Y10" s="36">
        <f t="shared" si="7"/>
        <v>16.84</v>
      </c>
      <c r="Z10" s="37">
        <f t="shared" si="8"/>
        <v>16.84</v>
      </c>
    </row>
    <row r="11" spans="1:27">
      <c r="A11" s="45">
        <v>6</v>
      </c>
      <c r="B11" s="763" t="s">
        <v>273</v>
      </c>
      <c r="C11" s="764"/>
      <c r="D11" s="764"/>
      <c r="E11" s="764"/>
      <c r="F11" s="765"/>
      <c r="G11" s="244">
        <v>5.82</v>
      </c>
      <c r="H11" s="174"/>
      <c r="I11" s="175">
        <v>8.5</v>
      </c>
      <c r="J11" s="176">
        <v>5300</v>
      </c>
      <c r="K11" s="176">
        <v>0.69</v>
      </c>
      <c r="L11" s="75">
        <f t="shared" si="0"/>
        <v>5305.82</v>
      </c>
      <c r="M11" s="60">
        <f t="shared" si="1"/>
        <v>5300</v>
      </c>
      <c r="N11" s="60"/>
      <c r="O11" s="60"/>
      <c r="P11" s="266">
        <f t="shared" si="4"/>
        <v>6.51</v>
      </c>
      <c r="Q11" s="177">
        <v>3.03</v>
      </c>
      <c r="R11" s="60"/>
      <c r="S11" s="70">
        <f t="shared" si="2"/>
        <v>5308.5</v>
      </c>
      <c r="T11" s="178"/>
      <c r="U11" s="139">
        <f t="shared" si="3"/>
        <v>5300</v>
      </c>
      <c r="V11" s="34">
        <f t="shared" si="5"/>
        <v>6.2189999999999994</v>
      </c>
      <c r="W11" s="34"/>
      <c r="X11" s="35">
        <f t="shared" si="6"/>
        <v>9.19</v>
      </c>
      <c r="Y11" s="36">
        <f t="shared" si="7"/>
        <v>8.7649999999999988</v>
      </c>
      <c r="Z11" s="37">
        <f t="shared" si="8"/>
        <v>8.7649999999999988</v>
      </c>
    </row>
    <row r="12" spans="1:27">
      <c r="A12" s="45">
        <v>7</v>
      </c>
      <c r="B12" s="763" t="s">
        <v>274</v>
      </c>
      <c r="C12" s="764"/>
      <c r="D12" s="764"/>
      <c r="E12" s="764"/>
      <c r="F12" s="765"/>
      <c r="G12" s="244">
        <v>8.6300000000000008</v>
      </c>
      <c r="H12" s="174"/>
      <c r="I12" s="175">
        <v>12.75</v>
      </c>
      <c r="J12" s="176">
        <v>5800</v>
      </c>
      <c r="K12" s="176">
        <v>0.86</v>
      </c>
      <c r="L12" s="75">
        <f t="shared" si="0"/>
        <v>5808.63</v>
      </c>
      <c r="M12" s="60">
        <f t="shared" si="1"/>
        <v>5800</v>
      </c>
      <c r="N12" s="60"/>
      <c r="O12" s="60"/>
      <c r="P12" s="266">
        <f t="shared" si="4"/>
        <v>9.49</v>
      </c>
      <c r="Q12" s="177">
        <v>4.33</v>
      </c>
      <c r="R12" s="60"/>
      <c r="S12" s="70">
        <f t="shared" si="2"/>
        <v>5812.75</v>
      </c>
      <c r="T12" s="178"/>
      <c r="U12" s="139">
        <f t="shared" si="3"/>
        <v>5800</v>
      </c>
      <c r="V12" s="34">
        <f t="shared" si="5"/>
        <v>9.0585000000000004</v>
      </c>
      <c r="W12" s="34"/>
      <c r="X12" s="35">
        <f t="shared" si="6"/>
        <v>13.61</v>
      </c>
      <c r="Y12" s="36">
        <f t="shared" si="7"/>
        <v>12.9725</v>
      </c>
      <c r="Z12" s="37">
        <f t="shared" si="8"/>
        <v>12.9725</v>
      </c>
    </row>
    <row r="13" spans="1:27">
      <c r="A13" s="45">
        <v>8</v>
      </c>
      <c r="B13" s="763" t="s">
        <v>275</v>
      </c>
      <c r="C13" s="764"/>
      <c r="D13" s="764"/>
      <c r="E13" s="764"/>
      <c r="F13" s="765"/>
      <c r="G13" s="244">
        <v>14.56</v>
      </c>
      <c r="H13" s="174"/>
      <c r="I13" s="175">
        <v>21.25</v>
      </c>
      <c r="J13" s="176">
        <v>5800</v>
      </c>
      <c r="K13" s="176">
        <v>0.86</v>
      </c>
      <c r="L13" s="75">
        <f t="shared" si="0"/>
        <v>5814.56</v>
      </c>
      <c r="M13" s="60">
        <f t="shared" si="1"/>
        <v>5800</v>
      </c>
      <c r="N13" s="60"/>
      <c r="O13" s="60"/>
      <c r="P13" s="266">
        <f t="shared" si="4"/>
        <v>15.42</v>
      </c>
      <c r="Q13" s="177">
        <v>6.83</v>
      </c>
      <c r="R13" s="60"/>
      <c r="S13" s="70">
        <f t="shared" si="2"/>
        <v>5821.25</v>
      </c>
      <c r="T13" s="178"/>
      <c r="U13" s="139">
        <f t="shared" si="3"/>
        <v>5800</v>
      </c>
      <c r="V13" s="34">
        <f t="shared" si="5"/>
        <v>14.692</v>
      </c>
      <c r="W13" s="34"/>
      <c r="X13" s="35">
        <f t="shared" si="6"/>
        <v>22.11</v>
      </c>
      <c r="Y13" s="36">
        <f t="shared" si="7"/>
        <v>21.047499999999999</v>
      </c>
      <c r="Z13" s="37">
        <f t="shared" si="8"/>
        <v>21.047499999999999</v>
      </c>
    </row>
    <row r="14" spans="1:27">
      <c r="A14" s="45">
        <v>9</v>
      </c>
      <c r="B14" s="110" t="s">
        <v>276</v>
      </c>
      <c r="C14" s="111"/>
      <c r="D14" s="111"/>
      <c r="E14" s="123"/>
      <c r="F14" s="123"/>
      <c r="G14" s="244">
        <v>17.47</v>
      </c>
      <c r="H14" s="64"/>
      <c r="I14" s="175">
        <v>25.5</v>
      </c>
      <c r="J14" s="180">
        <v>5800</v>
      </c>
      <c r="K14" s="176">
        <v>0.86</v>
      </c>
      <c r="L14" s="75">
        <f t="shared" si="0"/>
        <v>5817.47</v>
      </c>
      <c r="M14" s="60">
        <f t="shared" si="1"/>
        <v>5800</v>
      </c>
      <c r="N14" s="60"/>
      <c r="O14" s="60"/>
      <c r="P14" s="266">
        <f t="shared" si="4"/>
        <v>18.329999999999998</v>
      </c>
      <c r="Q14" s="177">
        <v>8.09</v>
      </c>
      <c r="R14" s="60"/>
      <c r="S14" s="70">
        <f t="shared" si="2"/>
        <v>5825.5</v>
      </c>
      <c r="T14" s="178"/>
      <c r="U14" s="139">
        <f t="shared" si="3"/>
        <v>5800</v>
      </c>
      <c r="V14" s="34">
        <f t="shared" si="5"/>
        <v>17.456499999999998</v>
      </c>
      <c r="W14" s="34"/>
      <c r="X14" s="35">
        <f>SUM(I14+K14)</f>
        <v>26.36</v>
      </c>
      <c r="Y14" s="36">
        <f t="shared" si="7"/>
        <v>25.085000000000001</v>
      </c>
      <c r="Z14" s="37">
        <f t="shared" si="8"/>
        <v>25.085000000000001</v>
      </c>
    </row>
    <row r="15" spans="1:27">
      <c r="A15" s="92">
        <v>10</v>
      </c>
      <c r="B15" s="125" t="s">
        <v>277</v>
      </c>
      <c r="C15" s="106"/>
      <c r="D15" s="106"/>
      <c r="E15" s="124"/>
      <c r="F15" s="124"/>
      <c r="G15" s="244">
        <v>14.56</v>
      </c>
      <c r="H15" s="71"/>
      <c r="I15" s="175">
        <v>21.25</v>
      </c>
      <c r="J15" s="176">
        <v>5800</v>
      </c>
      <c r="K15" s="176">
        <v>0.86</v>
      </c>
      <c r="L15" s="75">
        <f t="shared" si="0"/>
        <v>5814.56</v>
      </c>
      <c r="M15" s="60">
        <f t="shared" si="1"/>
        <v>5800</v>
      </c>
      <c r="N15" s="60"/>
      <c r="O15" s="60"/>
      <c r="P15" s="266">
        <f t="shared" si="4"/>
        <v>15.42</v>
      </c>
      <c r="Q15" s="177">
        <v>6.83</v>
      </c>
      <c r="R15" s="75"/>
      <c r="S15" s="70">
        <f t="shared" si="2"/>
        <v>5821.25</v>
      </c>
      <c r="T15" s="178"/>
      <c r="U15" s="139">
        <f t="shared" si="3"/>
        <v>5800</v>
      </c>
      <c r="V15" s="34">
        <f t="shared" si="5"/>
        <v>14.692</v>
      </c>
      <c r="W15" s="34"/>
      <c r="X15" s="35">
        <f t="shared" si="6"/>
        <v>22.11</v>
      </c>
      <c r="Y15" s="36">
        <f t="shared" si="7"/>
        <v>21.047499999999999</v>
      </c>
      <c r="Z15" s="37">
        <f t="shared" si="8"/>
        <v>21.047499999999999</v>
      </c>
    </row>
    <row r="16" spans="1:27">
      <c r="A16" s="62"/>
      <c r="B16" s="766" t="s">
        <v>278</v>
      </c>
      <c r="C16" s="767"/>
      <c r="D16" s="767"/>
      <c r="E16" s="767"/>
      <c r="F16" s="768"/>
      <c r="G16" s="173"/>
      <c r="H16" s="85"/>
      <c r="I16" s="175"/>
      <c r="J16" s="182"/>
      <c r="K16" s="176"/>
      <c r="L16" s="75"/>
      <c r="M16" s="60"/>
      <c r="N16" s="60"/>
      <c r="O16" s="60"/>
      <c r="P16" s="266"/>
      <c r="Q16" s="177"/>
      <c r="R16" s="75"/>
      <c r="S16" s="70"/>
      <c r="T16" s="178"/>
      <c r="U16" s="139"/>
      <c r="V16" s="37"/>
      <c r="W16" s="37"/>
      <c r="X16" s="35"/>
      <c r="Y16" s="36"/>
      <c r="Z16" s="35"/>
    </row>
    <row r="17" spans="1:26">
      <c r="A17" s="45">
        <v>11</v>
      </c>
      <c r="B17" s="110" t="s">
        <v>279</v>
      </c>
      <c r="C17" s="111"/>
      <c r="D17" s="263"/>
      <c r="E17" s="264"/>
      <c r="F17" s="265"/>
      <c r="G17" s="244">
        <v>14.56</v>
      </c>
      <c r="H17" s="71"/>
      <c r="I17" s="175">
        <v>21.25</v>
      </c>
      <c r="J17" s="176">
        <v>5800</v>
      </c>
      <c r="K17" s="176">
        <v>0.87</v>
      </c>
      <c r="L17" s="75">
        <f>G17+J17</f>
        <v>5814.56</v>
      </c>
      <c r="M17" s="60">
        <f>ROUND(G17-G17*5%+J17,-2)</f>
        <v>5800</v>
      </c>
      <c r="N17" s="60"/>
      <c r="O17" s="60"/>
      <c r="P17" s="266">
        <f t="shared" ref="P17:P33" si="9">SUM(G17+K17)</f>
        <v>15.43</v>
      </c>
      <c r="Q17" s="177">
        <v>6.92</v>
      </c>
      <c r="R17" s="75"/>
      <c r="S17" s="70">
        <f>SUM(I17+J17)</f>
        <v>5821.25</v>
      </c>
      <c r="T17" s="178"/>
      <c r="U17" s="139">
        <f>ROUND(I17-I17*5%+J17,-2)</f>
        <v>5800</v>
      </c>
      <c r="V17" s="34">
        <f t="shared" si="5"/>
        <v>14.702</v>
      </c>
      <c r="W17" s="34"/>
      <c r="X17" s="35">
        <f>SUM(I17+K17)</f>
        <v>22.12</v>
      </c>
      <c r="Y17" s="36">
        <f>SUM(I17-I17*5%+K17)</f>
        <v>21.057500000000001</v>
      </c>
      <c r="Z17" s="35">
        <f t="shared" si="8"/>
        <v>21.057500000000001</v>
      </c>
    </row>
    <row r="18" spans="1:26">
      <c r="A18" s="45">
        <v>12</v>
      </c>
      <c r="B18" s="763" t="s">
        <v>387</v>
      </c>
      <c r="C18" s="764"/>
      <c r="D18" s="764"/>
      <c r="E18" s="764"/>
      <c r="F18" s="765"/>
      <c r="G18" s="244">
        <v>8.6300000000000008</v>
      </c>
      <c r="H18" s="64"/>
      <c r="I18" s="175">
        <v>12.75</v>
      </c>
      <c r="J18" s="176">
        <v>5300</v>
      </c>
      <c r="K18" s="176">
        <v>0.69</v>
      </c>
      <c r="L18" s="75">
        <f>G19+J18</f>
        <v>5323.5</v>
      </c>
      <c r="M18" s="60">
        <f>ROUND(G19-G19*5%+J18,-2)</f>
        <v>5300</v>
      </c>
      <c r="N18" s="60"/>
      <c r="O18" s="60"/>
      <c r="P18" s="266">
        <f t="shared" si="9"/>
        <v>9.32</v>
      </c>
      <c r="Q18" s="177">
        <v>4.28</v>
      </c>
      <c r="R18" s="75"/>
      <c r="S18" s="70">
        <f>SUM(I18+J18)</f>
        <v>5312.75</v>
      </c>
      <c r="T18" s="178"/>
      <c r="U18" s="139">
        <f>ROUND(I18-I18*5%+J18,-2)</f>
        <v>5300</v>
      </c>
      <c r="V18" s="34">
        <f t="shared" si="5"/>
        <v>8.8885000000000005</v>
      </c>
      <c r="W18" s="34"/>
      <c r="X18" s="35">
        <f t="shared" si="6"/>
        <v>13.44</v>
      </c>
      <c r="Y18" s="36">
        <f t="shared" si="7"/>
        <v>12.8025</v>
      </c>
      <c r="Z18" s="35">
        <f t="shared" si="8"/>
        <v>12.8025</v>
      </c>
    </row>
    <row r="19" spans="1:26">
      <c r="A19" s="45">
        <v>13</v>
      </c>
      <c r="B19" s="183" t="s">
        <v>280</v>
      </c>
      <c r="C19" s="183"/>
      <c r="D19" s="183"/>
      <c r="E19" s="183"/>
      <c r="F19" s="131"/>
      <c r="G19" s="244">
        <v>23.5</v>
      </c>
      <c r="H19" s="64"/>
      <c r="I19" s="175">
        <v>34</v>
      </c>
      <c r="J19" s="180">
        <v>10200</v>
      </c>
      <c r="K19" s="176">
        <v>1.32</v>
      </c>
      <c r="L19" s="75">
        <f>G20+J19</f>
        <v>10229.219999999999</v>
      </c>
      <c r="M19" s="75">
        <f>ROUND(G20-G20*5%+J19,-2)</f>
        <v>10200</v>
      </c>
      <c r="N19" s="60"/>
      <c r="O19" s="60"/>
      <c r="P19" s="266">
        <f t="shared" si="9"/>
        <v>24.82</v>
      </c>
      <c r="Q19" s="177">
        <v>11.03</v>
      </c>
      <c r="R19" s="75"/>
      <c r="S19" s="70">
        <f>SUM(I19+J19)</f>
        <v>10234</v>
      </c>
      <c r="T19" s="178"/>
      <c r="U19" s="139">
        <f>ROUND(I19-I19*5%+J19,-2)</f>
        <v>10200</v>
      </c>
      <c r="V19" s="34">
        <f t="shared" si="5"/>
        <v>23.645</v>
      </c>
      <c r="W19" s="34"/>
      <c r="X19" s="35">
        <f t="shared" si="6"/>
        <v>35.32</v>
      </c>
      <c r="Y19" s="36">
        <f t="shared" si="7"/>
        <v>33.619999999999997</v>
      </c>
      <c r="Z19" s="35">
        <f t="shared" si="8"/>
        <v>33.619999999999997</v>
      </c>
    </row>
    <row r="20" spans="1:26">
      <c r="A20" s="53">
        <v>14</v>
      </c>
      <c r="B20" s="77" t="s">
        <v>281</v>
      </c>
      <c r="C20" s="77"/>
      <c r="D20" s="77"/>
      <c r="E20" s="113"/>
      <c r="F20" s="113"/>
      <c r="G20" s="244">
        <v>29.22</v>
      </c>
      <c r="H20" s="71"/>
      <c r="I20" s="175">
        <v>42.5</v>
      </c>
      <c r="J20" s="184">
        <v>5800</v>
      </c>
      <c r="K20" s="180">
        <v>0.86</v>
      </c>
      <c r="L20" s="185" t="e">
        <f>#REF!+J20</f>
        <v>#REF!</v>
      </c>
      <c r="M20" s="185" t="e">
        <f>ROUND(#REF!-#REF!*5%+J20,-2)</f>
        <v>#REF!</v>
      </c>
      <c r="N20" s="154"/>
      <c r="O20" s="186"/>
      <c r="P20" s="266">
        <f t="shared" si="9"/>
        <v>30.08</v>
      </c>
      <c r="Q20" s="177">
        <v>13.09</v>
      </c>
      <c r="R20" s="187"/>
      <c r="S20" s="188">
        <f>SUM(I20+J20)</f>
        <v>5842.5</v>
      </c>
      <c r="T20" s="158"/>
      <c r="U20" s="189">
        <f>ROUND(I20-I20*5%+J20,-2)</f>
        <v>5800</v>
      </c>
      <c r="V20" s="34">
        <f t="shared" si="5"/>
        <v>28.619</v>
      </c>
      <c r="W20" s="34"/>
      <c r="X20" s="35">
        <f t="shared" si="6"/>
        <v>43.36</v>
      </c>
      <c r="Y20" s="36">
        <f t="shared" si="7"/>
        <v>41.234999999999999</v>
      </c>
      <c r="Z20" s="35">
        <f t="shared" si="8"/>
        <v>41.234999999999999</v>
      </c>
    </row>
    <row r="21" spans="1:26">
      <c r="A21" s="92"/>
      <c r="B21" s="261" t="s">
        <v>282</v>
      </c>
      <c r="C21" s="261"/>
      <c r="D21" s="261"/>
      <c r="E21" s="262"/>
      <c r="F21" s="262"/>
      <c r="G21" s="1"/>
      <c r="H21" s="85"/>
      <c r="I21" s="175"/>
      <c r="J21" s="174"/>
      <c r="K21" s="190"/>
      <c r="L21" s="191"/>
      <c r="M21" s="192"/>
      <c r="N21" s="115"/>
      <c r="O21" s="115"/>
      <c r="P21" s="266"/>
      <c r="Q21" s="177"/>
      <c r="R21" s="191"/>
      <c r="S21" s="193"/>
      <c r="T21" s="194"/>
      <c r="U21" s="195"/>
      <c r="V21" s="34"/>
      <c r="W21" s="34"/>
      <c r="X21" s="104"/>
      <c r="Y21" s="36"/>
      <c r="Z21" s="35"/>
    </row>
    <row r="22" spans="1:26">
      <c r="A22" s="53">
        <v>15</v>
      </c>
      <c r="B22" s="111" t="s">
        <v>283</v>
      </c>
      <c r="C22" s="111"/>
      <c r="D22" s="111"/>
      <c r="E22" s="123"/>
      <c r="F22" s="123"/>
      <c r="G22" s="244">
        <v>11.75</v>
      </c>
      <c r="H22" s="52"/>
      <c r="I22" s="175">
        <v>17</v>
      </c>
      <c r="J22" s="176">
        <v>5300</v>
      </c>
      <c r="K22" s="182">
        <v>0.69</v>
      </c>
      <c r="L22" s="75">
        <f>G22+J22</f>
        <v>5311.75</v>
      </c>
      <c r="M22" s="75">
        <f>ROUND(G22-G22*5%+J22,-2)</f>
        <v>5300</v>
      </c>
      <c r="N22" s="115"/>
      <c r="O22" s="115"/>
      <c r="P22" s="266">
        <f t="shared" si="9"/>
        <v>12.44</v>
      </c>
      <c r="Q22" s="177">
        <v>5.54</v>
      </c>
      <c r="R22" s="191"/>
      <c r="S22" s="193">
        <f t="shared" ref="S22:S27" si="10">SUM(I22+J22)</f>
        <v>5317</v>
      </c>
      <c r="T22" s="178"/>
      <c r="U22" s="139">
        <f t="shared" ref="U22:U27" si="11">ROUND(I22-I22*5%+J22,-2)</f>
        <v>5300</v>
      </c>
      <c r="V22" s="34">
        <f t="shared" si="5"/>
        <v>11.852499999999999</v>
      </c>
      <c r="W22" s="34"/>
      <c r="X22" s="35">
        <f t="shared" si="6"/>
        <v>17.690000000000001</v>
      </c>
      <c r="Y22" s="36">
        <f t="shared" si="7"/>
        <v>16.84</v>
      </c>
      <c r="Z22" s="35">
        <f t="shared" si="8"/>
        <v>16.84</v>
      </c>
    </row>
    <row r="23" spans="1:26">
      <c r="A23" s="45">
        <v>16</v>
      </c>
      <c r="B23" s="111" t="s">
        <v>284</v>
      </c>
      <c r="C23" s="111"/>
      <c r="D23" s="111"/>
      <c r="E23" s="123"/>
      <c r="F23" s="123"/>
      <c r="G23" s="244">
        <v>14.56</v>
      </c>
      <c r="H23" s="52"/>
      <c r="I23" s="175">
        <v>21.25</v>
      </c>
      <c r="J23" s="176">
        <v>5800</v>
      </c>
      <c r="K23" s="176">
        <v>0.86</v>
      </c>
      <c r="L23" s="75">
        <f>G24+J23</f>
        <v>5805.82</v>
      </c>
      <c r="M23" s="60">
        <f>ROUND(G24-G24*5%+J23,-2)</f>
        <v>5800</v>
      </c>
      <c r="N23" s="60"/>
      <c r="O23" s="60"/>
      <c r="P23" s="266">
        <f t="shared" si="9"/>
        <v>15.42</v>
      </c>
      <c r="Q23" s="177">
        <v>6.83</v>
      </c>
      <c r="R23" s="186"/>
      <c r="S23" s="70">
        <f t="shared" si="10"/>
        <v>5821.25</v>
      </c>
      <c r="T23" s="178"/>
      <c r="U23" s="139">
        <f t="shared" si="11"/>
        <v>5800</v>
      </c>
      <c r="V23" s="34">
        <f t="shared" si="5"/>
        <v>14.692</v>
      </c>
      <c r="W23" s="34"/>
      <c r="X23" s="35">
        <f t="shared" si="6"/>
        <v>22.11</v>
      </c>
      <c r="Y23" s="36">
        <f t="shared" si="7"/>
        <v>21.047499999999999</v>
      </c>
      <c r="Z23" s="35">
        <f t="shared" si="8"/>
        <v>21.047499999999999</v>
      </c>
    </row>
    <row r="24" spans="1:26">
      <c r="A24" s="45">
        <v>17</v>
      </c>
      <c r="B24" s="763" t="s">
        <v>285</v>
      </c>
      <c r="C24" s="764"/>
      <c r="D24" s="764"/>
      <c r="E24" s="764"/>
      <c r="F24" s="765"/>
      <c r="G24" s="244">
        <v>5.82</v>
      </c>
      <c r="H24" s="52"/>
      <c r="I24" s="175">
        <v>8.5</v>
      </c>
      <c r="J24" s="176">
        <v>5300</v>
      </c>
      <c r="K24" s="176">
        <v>0.69</v>
      </c>
      <c r="L24" s="75">
        <f>G25+J24</f>
        <v>5305.82</v>
      </c>
      <c r="M24" s="60">
        <f>ROUND(G25-G25*5%+J24,-2)</f>
        <v>5300</v>
      </c>
      <c r="N24" s="60"/>
      <c r="O24" s="60"/>
      <c r="P24" s="266">
        <f t="shared" si="9"/>
        <v>6.51</v>
      </c>
      <c r="Q24" s="118">
        <v>3.03</v>
      </c>
      <c r="R24" s="186"/>
      <c r="S24" s="70">
        <f t="shared" si="10"/>
        <v>5308.5</v>
      </c>
      <c r="T24" s="178"/>
      <c r="U24" s="139">
        <f t="shared" si="11"/>
        <v>5300</v>
      </c>
      <c r="V24" s="104">
        <f t="shared" si="5"/>
        <v>6.2189999999999994</v>
      </c>
      <c r="W24" s="104"/>
      <c r="X24" s="35">
        <f t="shared" si="6"/>
        <v>9.19</v>
      </c>
      <c r="Y24" s="36">
        <f t="shared" si="7"/>
        <v>8.7649999999999988</v>
      </c>
      <c r="Z24" s="35">
        <f t="shared" si="8"/>
        <v>8.7649999999999988</v>
      </c>
    </row>
    <row r="25" spans="1:26">
      <c r="A25" s="45">
        <v>18</v>
      </c>
      <c r="B25" s="763" t="s">
        <v>286</v>
      </c>
      <c r="C25" s="764"/>
      <c r="D25" s="764"/>
      <c r="E25" s="764"/>
      <c r="F25" s="765"/>
      <c r="G25" s="244">
        <v>5.82</v>
      </c>
      <c r="H25" s="52"/>
      <c r="I25" s="175">
        <v>8.5</v>
      </c>
      <c r="J25" s="176">
        <v>5300</v>
      </c>
      <c r="K25" s="176">
        <v>0.69</v>
      </c>
      <c r="L25" s="75">
        <f>G26+J25</f>
        <v>5308.63</v>
      </c>
      <c r="M25" s="60">
        <f>ROUND(G26-G26*5%+J25,-2)</f>
        <v>5300</v>
      </c>
      <c r="N25" s="60"/>
      <c r="O25" s="60"/>
      <c r="P25" s="266">
        <f t="shared" si="9"/>
        <v>6.51</v>
      </c>
      <c r="Q25" s="118">
        <v>3.03</v>
      </c>
      <c r="R25" s="186"/>
      <c r="S25" s="70">
        <f t="shared" si="10"/>
        <v>5308.5</v>
      </c>
      <c r="T25" s="178"/>
      <c r="U25" s="139">
        <f t="shared" si="11"/>
        <v>5300</v>
      </c>
      <c r="V25" s="104">
        <f t="shared" si="5"/>
        <v>6.2189999999999994</v>
      </c>
      <c r="W25" s="104"/>
      <c r="X25" s="35">
        <f t="shared" si="6"/>
        <v>9.19</v>
      </c>
      <c r="Y25" s="36">
        <f t="shared" si="7"/>
        <v>8.7649999999999988</v>
      </c>
      <c r="Z25" s="35">
        <f t="shared" si="8"/>
        <v>8.7649999999999988</v>
      </c>
    </row>
    <row r="26" spans="1:26">
      <c r="A26" s="45">
        <v>19</v>
      </c>
      <c r="B26" s="763" t="s">
        <v>287</v>
      </c>
      <c r="C26" s="764"/>
      <c r="D26" s="764"/>
      <c r="E26" s="764"/>
      <c r="F26" s="765"/>
      <c r="G26" s="244">
        <v>8.6300000000000008</v>
      </c>
      <c r="H26" s="52"/>
      <c r="I26" s="175">
        <v>12.75</v>
      </c>
      <c r="J26" s="176">
        <v>5300</v>
      </c>
      <c r="K26" s="176">
        <v>0.69</v>
      </c>
      <c r="L26" s="75">
        <f>G27+J26</f>
        <v>5311.75</v>
      </c>
      <c r="M26" s="60">
        <f>ROUND(G27-G27*5%+J26,-2)</f>
        <v>5300</v>
      </c>
      <c r="N26" s="60"/>
      <c r="O26" s="60"/>
      <c r="P26" s="266">
        <f t="shared" si="9"/>
        <v>9.32</v>
      </c>
      <c r="Q26" s="118">
        <v>4.28</v>
      </c>
      <c r="R26" s="186"/>
      <c r="S26" s="70">
        <f t="shared" si="10"/>
        <v>5312.75</v>
      </c>
      <c r="T26" s="178"/>
      <c r="U26" s="139">
        <f t="shared" si="11"/>
        <v>5300</v>
      </c>
      <c r="V26" s="104">
        <f t="shared" si="5"/>
        <v>8.8885000000000005</v>
      </c>
      <c r="W26" s="104"/>
      <c r="X26" s="35">
        <f t="shared" si="6"/>
        <v>13.44</v>
      </c>
      <c r="Y26" s="36">
        <f t="shared" si="7"/>
        <v>12.8025</v>
      </c>
      <c r="Z26" s="35">
        <f t="shared" si="8"/>
        <v>12.8025</v>
      </c>
    </row>
    <row r="27" spans="1:26">
      <c r="A27" s="45">
        <v>20</v>
      </c>
      <c r="B27" s="763" t="s">
        <v>288</v>
      </c>
      <c r="C27" s="764"/>
      <c r="D27" s="764"/>
      <c r="E27" s="764"/>
      <c r="F27" s="765"/>
      <c r="G27" s="244">
        <v>11.75</v>
      </c>
      <c r="H27" s="84"/>
      <c r="I27" s="175">
        <v>18.309999999999999</v>
      </c>
      <c r="J27" s="176">
        <v>5800</v>
      </c>
      <c r="K27" s="176">
        <v>0.86</v>
      </c>
      <c r="L27" s="75">
        <f>G29+J27</f>
        <v>5808.63</v>
      </c>
      <c r="M27" s="60">
        <f>ROUND(G29-G29*5%+J27,-2)</f>
        <v>5800</v>
      </c>
      <c r="N27" s="60"/>
      <c r="O27" s="60"/>
      <c r="P27" s="266">
        <f t="shared" si="9"/>
        <v>12.61</v>
      </c>
      <c r="Q27" s="118">
        <v>5.59</v>
      </c>
      <c r="R27" s="186"/>
      <c r="S27" s="70">
        <f t="shared" si="10"/>
        <v>5818.31</v>
      </c>
      <c r="T27" s="178"/>
      <c r="U27" s="139">
        <f t="shared" si="11"/>
        <v>5800</v>
      </c>
      <c r="V27" s="104">
        <f t="shared" si="5"/>
        <v>12.022499999999999</v>
      </c>
      <c r="W27" s="104"/>
      <c r="X27" s="35">
        <f t="shared" si="6"/>
        <v>19.169999999999998</v>
      </c>
      <c r="Y27" s="36">
        <f t="shared" si="7"/>
        <v>18.254499999999997</v>
      </c>
      <c r="Z27" s="35">
        <f t="shared" si="8"/>
        <v>18.254499999999997</v>
      </c>
    </row>
    <row r="28" spans="1:26">
      <c r="A28" s="45">
        <v>21</v>
      </c>
      <c r="B28" s="763" t="s">
        <v>289</v>
      </c>
      <c r="C28" s="764"/>
      <c r="D28" s="764"/>
      <c r="E28" s="764"/>
      <c r="F28" s="765"/>
      <c r="G28" s="244">
        <v>17.57</v>
      </c>
      <c r="H28" s="84"/>
      <c r="I28" s="175">
        <v>26.81</v>
      </c>
      <c r="J28" s="176"/>
      <c r="K28" s="176">
        <v>1.55</v>
      </c>
      <c r="L28" s="75"/>
      <c r="M28" s="60"/>
      <c r="N28" s="60"/>
      <c r="O28" s="60"/>
      <c r="P28" s="266">
        <f t="shared" si="9"/>
        <v>19.12</v>
      </c>
      <c r="Q28" s="118"/>
      <c r="R28" s="186"/>
      <c r="S28" s="70"/>
      <c r="T28" s="178"/>
      <c r="U28" s="139"/>
      <c r="V28" s="104">
        <f t="shared" si="5"/>
        <v>18.241500000000002</v>
      </c>
      <c r="W28" s="104"/>
      <c r="X28" s="35">
        <f t="shared" si="6"/>
        <v>28.36</v>
      </c>
      <c r="Y28" s="105">
        <f t="shared" si="7"/>
        <v>27.019500000000001</v>
      </c>
      <c r="Z28" s="37">
        <f t="shared" si="8"/>
        <v>27.019500000000001</v>
      </c>
    </row>
    <row r="29" spans="1:26">
      <c r="A29" s="45">
        <v>22</v>
      </c>
      <c r="B29" s="763" t="s">
        <v>290</v>
      </c>
      <c r="C29" s="764"/>
      <c r="D29" s="764"/>
      <c r="E29" s="764"/>
      <c r="F29" s="765"/>
      <c r="G29" s="244">
        <v>8.6300000000000008</v>
      </c>
      <c r="H29" s="84"/>
      <c r="I29" s="175">
        <v>12.75</v>
      </c>
      <c r="J29" s="176"/>
      <c r="K29" s="176">
        <v>0.69</v>
      </c>
      <c r="L29" s="75"/>
      <c r="M29" s="60"/>
      <c r="N29" s="60"/>
      <c r="O29" s="60"/>
      <c r="P29" s="266">
        <f t="shared" si="9"/>
        <v>9.32</v>
      </c>
      <c r="Q29" s="118">
        <v>4.28</v>
      </c>
      <c r="R29" s="186"/>
      <c r="S29" s="70"/>
      <c r="T29" s="178"/>
      <c r="U29" s="139"/>
      <c r="V29" s="104">
        <f t="shared" si="5"/>
        <v>8.8885000000000005</v>
      </c>
      <c r="W29" s="104"/>
      <c r="X29" s="35">
        <f>SUM(I29+K29)</f>
        <v>13.44</v>
      </c>
      <c r="Y29" s="105">
        <f t="shared" si="7"/>
        <v>12.8025</v>
      </c>
      <c r="Z29" s="37">
        <f t="shared" si="8"/>
        <v>12.8025</v>
      </c>
    </row>
    <row r="30" spans="1:26">
      <c r="A30" s="45">
        <v>23</v>
      </c>
      <c r="B30" s="110" t="s">
        <v>291</v>
      </c>
      <c r="C30" s="264"/>
      <c r="D30" s="264"/>
      <c r="E30" s="265"/>
      <c r="F30" s="265"/>
      <c r="G30" s="244">
        <v>26.2</v>
      </c>
      <c r="H30" s="81"/>
      <c r="I30" s="175">
        <v>55.39</v>
      </c>
      <c r="J30" s="196">
        <v>5600</v>
      </c>
      <c r="K30" s="180">
        <v>0.78</v>
      </c>
      <c r="L30" s="186" t="e">
        <f>#REF!+J30</f>
        <v>#REF!</v>
      </c>
      <c r="M30" s="60" t="e">
        <f>ROUND(#REF!-#REF!*5%+J30,-2)</f>
        <v>#REF!</v>
      </c>
      <c r="N30" s="75"/>
      <c r="O30" s="60"/>
      <c r="P30" s="266">
        <f>SUM(G30+K30)</f>
        <v>26.98</v>
      </c>
      <c r="Q30" s="118">
        <v>11.82</v>
      </c>
      <c r="R30" s="186"/>
      <c r="S30" s="197">
        <f>SUM(I30+J30)</f>
        <v>5655.39</v>
      </c>
      <c r="T30" s="178"/>
      <c r="U30" s="139">
        <f>ROUND(I30-I30*5%+J30,-2)</f>
        <v>5700</v>
      </c>
      <c r="V30" s="104">
        <f t="shared" si="5"/>
        <v>25.67</v>
      </c>
      <c r="W30" s="104"/>
      <c r="X30" s="35">
        <f>SUM(I30+K30)</f>
        <v>56.17</v>
      </c>
      <c r="Y30" s="105">
        <f t="shared" si="7"/>
        <v>53.400500000000001</v>
      </c>
      <c r="Z30" s="37">
        <f t="shared" si="8"/>
        <v>53.400500000000001</v>
      </c>
    </row>
    <row r="31" spans="1:26">
      <c r="A31" s="53">
        <v>24</v>
      </c>
      <c r="B31" s="763" t="s">
        <v>292</v>
      </c>
      <c r="C31" s="764"/>
      <c r="D31" s="764"/>
      <c r="E31" s="764"/>
      <c r="F31" s="765"/>
      <c r="G31" s="244">
        <v>23.29</v>
      </c>
      <c r="H31" s="43"/>
      <c r="I31" s="198">
        <v>34</v>
      </c>
      <c r="J31" s="199"/>
      <c r="K31" s="200">
        <v>0.86</v>
      </c>
      <c r="L31" s="201"/>
      <c r="M31" s="202"/>
      <c r="N31" s="202"/>
      <c r="O31" s="202"/>
      <c r="P31" s="266">
        <f t="shared" si="9"/>
        <v>24.15</v>
      </c>
      <c r="Q31" s="118">
        <v>10.59</v>
      </c>
      <c r="R31" s="201"/>
      <c r="S31" s="203"/>
      <c r="T31" s="204"/>
      <c r="U31" s="189"/>
      <c r="V31" s="104">
        <f t="shared" si="5"/>
        <v>22.985499999999998</v>
      </c>
      <c r="W31" s="104"/>
      <c r="X31" s="35">
        <f>SUM(I31+K31)</f>
        <v>34.86</v>
      </c>
      <c r="Y31" s="105">
        <f t="shared" si="7"/>
        <v>33.159999999999997</v>
      </c>
      <c r="Z31" s="37">
        <f t="shared" si="8"/>
        <v>33.159999999999997</v>
      </c>
    </row>
    <row r="32" spans="1:26">
      <c r="A32" s="53">
        <v>25</v>
      </c>
      <c r="B32" s="757" t="s">
        <v>293</v>
      </c>
      <c r="C32" s="758"/>
      <c r="D32" s="758"/>
      <c r="E32" s="758"/>
      <c r="F32" s="759"/>
      <c r="G32" s="205"/>
      <c r="H32" s="47"/>
      <c r="I32" s="198"/>
      <c r="J32" s="199"/>
      <c r="K32" s="200"/>
      <c r="L32" s="201"/>
      <c r="M32" s="201"/>
      <c r="N32" s="202"/>
      <c r="O32" s="202"/>
      <c r="P32" s="267"/>
      <c r="Q32" s="206"/>
      <c r="R32" s="201"/>
      <c r="S32" s="203"/>
      <c r="T32" s="204"/>
      <c r="U32" s="189"/>
      <c r="V32" s="104"/>
      <c r="W32" s="207"/>
      <c r="X32" s="207"/>
      <c r="Y32" s="208"/>
      <c r="Z32" s="37"/>
    </row>
    <row r="33" spans="1:26">
      <c r="A33" s="92"/>
      <c r="B33" s="754" t="s">
        <v>294</v>
      </c>
      <c r="C33" s="755"/>
      <c r="D33" s="755"/>
      <c r="E33" s="755"/>
      <c r="F33" s="756"/>
      <c r="G33" s="244">
        <v>23.29</v>
      </c>
      <c r="H33" s="209"/>
      <c r="I33" s="173">
        <v>34</v>
      </c>
      <c r="J33" s="209">
        <v>5800</v>
      </c>
      <c r="K33" s="180">
        <v>0.86</v>
      </c>
      <c r="L33" s="154" t="e">
        <f>#REF!+J33</f>
        <v>#REF!</v>
      </c>
      <c r="M33" s="154" t="e">
        <f>ROUND(#REF!-#REF!*5%+J33,-2)</f>
        <v>#REF!</v>
      </c>
      <c r="N33" s="154"/>
      <c r="O33" s="154"/>
      <c r="P33" s="268">
        <f t="shared" si="9"/>
        <v>24.15</v>
      </c>
      <c r="Q33" s="210">
        <v>10.59</v>
      </c>
      <c r="R33" s="154"/>
      <c r="S33" s="211">
        <f>SUM(I33+J33)</f>
        <v>5834</v>
      </c>
      <c r="T33" s="158"/>
      <c r="U33" s="133">
        <f>ROUND(I33-I33*5%+J33,-2)</f>
        <v>5800</v>
      </c>
      <c r="V33" s="104">
        <f t="shared" si="5"/>
        <v>22.985499999999998</v>
      </c>
      <c r="W33" s="104"/>
      <c r="X33" s="35">
        <f>SUM(I33+K33)</f>
        <v>34.86</v>
      </c>
      <c r="Y33" s="212">
        <f t="shared" si="7"/>
        <v>33.159999999999997</v>
      </c>
      <c r="Z33" s="37">
        <f>SUM(I33-I33*5%+K33)</f>
        <v>33.159999999999997</v>
      </c>
    </row>
    <row r="34" spans="1:26">
      <c r="A34" s="53">
        <v>26</v>
      </c>
      <c r="B34" s="757" t="s">
        <v>295</v>
      </c>
      <c r="C34" s="758"/>
      <c r="D34" s="758"/>
      <c r="E34" s="758"/>
      <c r="F34" s="759"/>
      <c r="G34" s="205"/>
      <c r="H34" s="47"/>
      <c r="I34" s="198"/>
      <c r="J34" s="199"/>
      <c r="K34" s="200"/>
      <c r="L34" s="201"/>
      <c r="M34" s="201"/>
      <c r="N34" s="202"/>
      <c r="O34" s="202"/>
      <c r="P34" s="267"/>
      <c r="Q34" s="206"/>
      <c r="R34" s="201"/>
      <c r="S34" s="203"/>
      <c r="T34" s="204"/>
      <c r="U34" s="189"/>
      <c r="V34" s="104"/>
      <c r="W34" s="207"/>
      <c r="X34" s="207"/>
      <c r="Y34" s="208"/>
      <c r="Z34" s="37"/>
    </row>
    <row r="35" spans="1:26">
      <c r="A35" s="92"/>
      <c r="B35" s="754" t="s">
        <v>296</v>
      </c>
      <c r="C35" s="755"/>
      <c r="D35" s="755"/>
      <c r="E35" s="755"/>
      <c r="F35" s="756"/>
      <c r="G35" s="244">
        <v>23.29</v>
      </c>
      <c r="H35" s="209"/>
      <c r="I35" s="173">
        <v>34</v>
      </c>
      <c r="J35" s="209">
        <v>5800</v>
      </c>
      <c r="K35" s="180">
        <v>0.86</v>
      </c>
      <c r="L35" s="154" t="e">
        <f>#REF!+J35</f>
        <v>#REF!</v>
      </c>
      <c r="M35" s="154" t="e">
        <f>ROUND(#REF!-#REF!*5%+J35,-2)</f>
        <v>#REF!</v>
      </c>
      <c r="N35" s="154"/>
      <c r="O35" s="154"/>
      <c r="P35" s="268">
        <f t="shared" ref="P35" si="12">SUM(G35+K35)</f>
        <v>24.15</v>
      </c>
      <c r="Q35" s="210">
        <v>10.59</v>
      </c>
      <c r="R35" s="154"/>
      <c r="S35" s="211">
        <f>SUM(I35+J35)</f>
        <v>5834</v>
      </c>
      <c r="T35" s="158"/>
      <c r="U35" s="133">
        <f>ROUND(I35-I35*5%+J35,-2)</f>
        <v>5800</v>
      </c>
      <c r="V35" s="104">
        <f t="shared" ref="V35" si="13">SUM(G35-G35*5%+K35)</f>
        <v>22.985499999999998</v>
      </c>
      <c r="W35" s="104"/>
      <c r="X35" s="35">
        <f>SUM(I35+K35)</f>
        <v>34.86</v>
      </c>
      <c r="Y35" s="212">
        <f t="shared" ref="Y35" si="14">SUM(I35-I35*5%+K35)</f>
        <v>33.159999999999997</v>
      </c>
      <c r="Z35" s="37">
        <f>SUM(I35-I35*5%+K35)</f>
        <v>33.159999999999997</v>
      </c>
    </row>
    <row r="36" spans="1:26">
      <c r="A36" s="269"/>
      <c r="B36" s="754" t="s">
        <v>297</v>
      </c>
      <c r="C36" s="755"/>
      <c r="D36" s="755"/>
      <c r="E36" s="755"/>
      <c r="F36" s="756"/>
      <c r="G36" s="173"/>
      <c r="H36" s="71"/>
      <c r="I36" s="213"/>
      <c r="J36" s="66"/>
      <c r="K36" s="214"/>
      <c r="L36" s="215"/>
      <c r="M36" s="215"/>
      <c r="N36" s="66"/>
      <c r="O36" s="66"/>
      <c r="P36" s="216"/>
      <c r="Q36" s="216"/>
      <c r="R36" s="66"/>
      <c r="S36" s="211"/>
      <c r="T36" s="158"/>
      <c r="U36" s="133"/>
      <c r="V36" s="217"/>
      <c r="W36" s="217"/>
      <c r="X36" s="217"/>
      <c r="Y36" s="212"/>
      <c r="Z36" s="218"/>
    </row>
    <row r="37" spans="1:26">
      <c r="A37" s="53">
        <v>27</v>
      </c>
      <c r="B37" s="757" t="s">
        <v>295</v>
      </c>
      <c r="C37" s="758"/>
      <c r="D37" s="758"/>
      <c r="E37" s="758"/>
      <c r="F37" s="759"/>
      <c r="G37" s="205"/>
      <c r="H37" s="47"/>
      <c r="I37" s="198"/>
      <c r="J37" s="199"/>
      <c r="K37" s="200"/>
      <c r="L37" s="201"/>
      <c r="M37" s="201"/>
      <c r="N37" s="202"/>
      <c r="O37" s="202"/>
      <c r="P37" s="267"/>
      <c r="Q37" s="206"/>
      <c r="R37" s="201"/>
      <c r="S37" s="203"/>
      <c r="T37" s="204"/>
      <c r="U37" s="189"/>
      <c r="V37" s="104"/>
      <c r="W37" s="207"/>
      <c r="X37" s="207"/>
      <c r="Y37" s="208"/>
      <c r="Z37" s="37"/>
    </row>
    <row r="38" spans="1:26">
      <c r="A38" s="92"/>
      <c r="B38" s="754" t="s">
        <v>298</v>
      </c>
      <c r="C38" s="755"/>
      <c r="D38" s="755"/>
      <c r="E38" s="755"/>
      <c r="F38" s="756"/>
      <c r="G38" s="244">
        <v>23.29</v>
      </c>
      <c r="H38" s="209"/>
      <c r="I38" s="173">
        <v>34</v>
      </c>
      <c r="J38" s="209">
        <v>5800</v>
      </c>
      <c r="K38" s="180">
        <v>0.86</v>
      </c>
      <c r="L38" s="154" t="e">
        <f>#REF!+J38</f>
        <v>#REF!</v>
      </c>
      <c r="M38" s="154" t="e">
        <f>ROUND(#REF!-#REF!*5%+J38,-2)</f>
        <v>#REF!</v>
      </c>
      <c r="N38" s="154"/>
      <c r="O38" s="154"/>
      <c r="P38" s="268">
        <f t="shared" ref="P38" si="15">SUM(G38+K38)</f>
        <v>24.15</v>
      </c>
      <c r="Q38" s="210">
        <v>10.59</v>
      </c>
      <c r="R38" s="154"/>
      <c r="S38" s="211">
        <f>SUM(I38+J38)</f>
        <v>5834</v>
      </c>
      <c r="T38" s="158"/>
      <c r="U38" s="133">
        <f>ROUND(I38-I38*5%+J38,-2)</f>
        <v>5800</v>
      </c>
      <c r="V38" s="104">
        <f t="shared" ref="V38" si="16">SUM(G38-G38*5%+K38)</f>
        <v>22.985499999999998</v>
      </c>
      <c r="W38" s="104"/>
      <c r="X38" s="35">
        <f>SUM(I38+K38)</f>
        <v>34.86</v>
      </c>
      <c r="Y38" s="212">
        <f t="shared" ref="Y38" si="17">SUM(I38-I38*5%+K38)</f>
        <v>33.159999999999997</v>
      </c>
      <c r="Z38" s="37">
        <f>SUM(I38-I38*5%+K38)</f>
        <v>33.159999999999997</v>
      </c>
    </row>
    <row r="39" spans="1:26">
      <c r="A39" s="92"/>
      <c r="B39" s="754" t="s">
        <v>299</v>
      </c>
      <c r="C39" s="755"/>
      <c r="D39" s="755"/>
      <c r="E39" s="755"/>
      <c r="F39" s="756"/>
      <c r="G39" s="205"/>
      <c r="H39" s="43"/>
      <c r="I39" s="213"/>
      <c r="J39" s="219"/>
      <c r="K39" s="220"/>
      <c r="L39" s="187"/>
      <c r="M39" s="187"/>
      <c r="N39" s="154"/>
      <c r="O39" s="154"/>
      <c r="P39" s="216"/>
      <c r="Q39" s="216"/>
      <c r="R39" s="187"/>
      <c r="S39" s="221"/>
      <c r="T39" s="158"/>
      <c r="U39" s="133"/>
      <c r="V39" s="222"/>
      <c r="W39" s="222"/>
      <c r="X39" s="222"/>
      <c r="Y39" s="212"/>
      <c r="Z39" s="218"/>
    </row>
    <row r="40" spans="1:26">
      <c r="A40" s="270"/>
      <c r="B40" s="760" t="s">
        <v>297</v>
      </c>
      <c r="C40" s="761"/>
      <c r="D40" s="761"/>
      <c r="E40" s="761"/>
      <c r="F40" s="762"/>
      <c r="G40" s="223"/>
      <c r="H40" s="84"/>
      <c r="I40" s="224"/>
      <c r="J40" s="114"/>
      <c r="K40" s="76"/>
      <c r="L40" s="109"/>
      <c r="M40" s="109"/>
      <c r="N40" s="114"/>
      <c r="O40" s="114"/>
      <c r="P40" s="225"/>
      <c r="Q40" s="225"/>
      <c r="R40" s="114"/>
      <c r="S40" s="226"/>
      <c r="T40" s="227"/>
      <c r="U40" s="169"/>
      <c r="V40" s="228"/>
      <c r="W40" s="228"/>
      <c r="X40" s="228"/>
      <c r="Y40" s="229"/>
      <c r="Z40" s="230"/>
    </row>
  </sheetData>
  <mergeCells count="31">
    <mergeCell ref="B40:F40"/>
    <mergeCell ref="B34:F34"/>
    <mergeCell ref="B35:F35"/>
    <mergeCell ref="B36:F36"/>
    <mergeCell ref="B37:F37"/>
    <mergeCell ref="B38:F38"/>
    <mergeCell ref="B39:F39"/>
    <mergeCell ref="B33:F33"/>
    <mergeCell ref="B13:F13"/>
    <mergeCell ref="B16:F16"/>
    <mergeCell ref="B18:F18"/>
    <mergeCell ref="B24:F24"/>
    <mergeCell ref="B25:F25"/>
    <mergeCell ref="B26:F26"/>
    <mergeCell ref="B27:F27"/>
    <mergeCell ref="B28:F28"/>
    <mergeCell ref="B29:F29"/>
    <mergeCell ref="B31:F31"/>
    <mergeCell ref="B32:F32"/>
    <mergeCell ref="B12:F12"/>
    <mergeCell ref="Q2:Y2"/>
    <mergeCell ref="J4:K4"/>
    <mergeCell ref="L4:M4"/>
    <mergeCell ref="P4:V4"/>
    <mergeCell ref="X4:Z4"/>
    <mergeCell ref="B6:F6"/>
    <mergeCell ref="B7:F7"/>
    <mergeCell ref="B8:F8"/>
    <mergeCell ref="B9:F9"/>
    <mergeCell ref="B10:F10"/>
    <mergeCell ref="B11:F11"/>
  </mergeCells>
  <pageMargins left="0" right="0" top="0" bottom="0" header="0.31496062992125984" footer="0.31496062992125984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U21"/>
  <sheetViews>
    <sheetView workbookViewId="0">
      <selection activeCell="E27" sqref="E27"/>
    </sheetView>
  </sheetViews>
  <sheetFormatPr defaultRowHeight="15"/>
  <cols>
    <col min="2" max="2" width="5.5703125" customWidth="1"/>
    <col min="5" max="5" width="9.140625" customWidth="1"/>
    <col min="6" max="6" width="6.140625" hidden="1" customWidth="1"/>
    <col min="7" max="7" width="9.140625" hidden="1" customWidth="1"/>
    <col min="8" max="8" width="21.42578125" hidden="1" customWidth="1"/>
    <col min="9" max="15" width="9.140625" hidden="1" customWidth="1"/>
    <col min="16" max="16" width="14" customWidth="1"/>
    <col min="17" max="17" width="19.5703125" customWidth="1"/>
    <col min="18" max="19" width="18.28515625" customWidth="1"/>
    <col min="20" max="20" width="19.5703125" customWidth="1"/>
    <col min="21" max="21" width="19" customWidth="1"/>
  </cols>
  <sheetData>
    <row r="1" spans="2:21">
      <c r="L1" s="1"/>
      <c r="M1" s="1"/>
      <c r="N1" s="1"/>
      <c r="O1" s="1"/>
      <c r="P1" s="1"/>
      <c r="T1" s="1" t="s">
        <v>0</v>
      </c>
      <c r="U1" s="1"/>
    </row>
    <row r="2" spans="2:21">
      <c r="L2" s="1"/>
      <c r="M2" s="1"/>
      <c r="N2" s="1"/>
      <c r="O2" s="1"/>
      <c r="P2" s="1"/>
      <c r="T2" s="1" t="s">
        <v>1</v>
      </c>
      <c r="U2" s="1"/>
    </row>
    <row r="3" spans="2:21">
      <c r="L3" s="1"/>
      <c r="M3" s="1"/>
      <c r="N3" s="1"/>
      <c r="O3" s="1"/>
      <c r="P3" s="1"/>
      <c r="T3" s="1" t="s">
        <v>2</v>
      </c>
      <c r="U3" s="1"/>
    </row>
    <row r="4" spans="2:21">
      <c r="L4" s="1"/>
      <c r="M4" s="1"/>
      <c r="N4" s="1"/>
      <c r="O4" s="1"/>
      <c r="P4" s="1"/>
      <c r="T4" s="1" t="s">
        <v>403</v>
      </c>
      <c r="U4" s="1"/>
    </row>
    <row r="5" spans="2:21">
      <c r="L5" s="1"/>
      <c r="M5" s="1"/>
      <c r="N5" s="1"/>
      <c r="O5" s="1"/>
      <c r="P5" s="1"/>
      <c r="T5" s="1" t="s">
        <v>429</v>
      </c>
      <c r="U5" s="1"/>
    </row>
    <row r="7" spans="2:21">
      <c r="L7" s="820" t="s">
        <v>430</v>
      </c>
      <c r="M7" s="820"/>
      <c r="N7" s="820"/>
      <c r="O7" s="820"/>
      <c r="P7" s="820"/>
      <c r="Q7" s="820"/>
      <c r="R7" s="820"/>
      <c r="S7" s="820"/>
      <c r="T7" s="820"/>
      <c r="U7" s="820"/>
    </row>
    <row r="8" spans="2:21" ht="15.75">
      <c r="B8" s="821" t="s">
        <v>3</v>
      </c>
      <c r="C8" s="821"/>
      <c r="D8" s="821"/>
      <c r="E8" s="821"/>
      <c r="F8" s="821"/>
      <c r="G8" s="821"/>
      <c r="H8" s="821"/>
      <c r="I8" s="821"/>
      <c r="J8" s="821"/>
      <c r="K8" s="821"/>
      <c r="L8" s="821"/>
      <c r="M8" s="821"/>
      <c r="N8" s="821"/>
      <c r="O8" s="821"/>
      <c r="P8" s="821"/>
      <c r="Q8" s="821"/>
      <c r="R8" s="821"/>
      <c r="S8" s="821"/>
      <c r="T8" s="821"/>
      <c r="U8" s="821"/>
    </row>
    <row r="9" spans="2:21" ht="15.75">
      <c r="B9" s="864" t="s">
        <v>416</v>
      </c>
      <c r="C9" s="864"/>
      <c r="D9" s="864"/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</row>
    <row r="10" spans="2:21" ht="15.75">
      <c r="B10" s="865" t="s">
        <v>417</v>
      </c>
      <c r="C10" s="865"/>
      <c r="D10" s="865"/>
      <c r="E10" s="865"/>
      <c r="F10" s="865"/>
      <c r="G10" s="865"/>
      <c r="H10" s="865"/>
      <c r="I10" s="865"/>
      <c r="J10" s="865"/>
      <c r="K10" s="865"/>
      <c r="L10" s="865"/>
      <c r="M10" s="865"/>
      <c r="N10" s="865"/>
      <c r="O10" s="865"/>
      <c r="P10" s="865"/>
      <c r="Q10" s="865"/>
      <c r="R10" s="865"/>
      <c r="S10" s="865"/>
      <c r="T10" s="865"/>
      <c r="U10" s="865"/>
    </row>
    <row r="11" spans="2:21" ht="15.75">
      <c r="B11" s="865" t="s">
        <v>418</v>
      </c>
      <c r="C11" s="865"/>
      <c r="D11" s="865"/>
      <c r="E11" s="865"/>
      <c r="F11" s="865"/>
      <c r="G11" s="865"/>
      <c r="H11" s="865"/>
      <c r="I11" s="865"/>
      <c r="J11" s="865"/>
      <c r="K11" s="865"/>
      <c r="L11" s="865"/>
      <c r="M11" s="865"/>
      <c r="N11" s="865"/>
      <c r="O11" s="865"/>
      <c r="P11" s="865"/>
      <c r="Q11" s="865"/>
      <c r="R11" s="865"/>
      <c r="S11" s="865"/>
      <c r="T11" s="865"/>
      <c r="U11" s="865"/>
    </row>
    <row r="13" spans="2:21">
      <c r="B13" s="3" t="s">
        <v>4</v>
      </c>
      <c r="C13" s="822" t="s">
        <v>5</v>
      </c>
      <c r="D13" s="823"/>
      <c r="E13" s="823"/>
      <c r="F13" s="823"/>
      <c r="G13" s="823"/>
      <c r="H13" s="4" t="s">
        <v>6</v>
      </c>
      <c r="I13" s="5"/>
      <c r="J13" s="6" t="s">
        <v>6</v>
      </c>
      <c r="K13" s="776" t="s">
        <v>7</v>
      </c>
      <c r="L13" s="777"/>
      <c r="M13" s="778" t="s">
        <v>8</v>
      </c>
      <c r="N13" s="779"/>
      <c r="O13" s="479"/>
      <c r="P13" s="479" t="s">
        <v>419</v>
      </c>
      <c r="Q13" s="8" t="s">
        <v>420</v>
      </c>
      <c r="R13" s="483" t="s">
        <v>421</v>
      </c>
      <c r="S13" s="479" t="s">
        <v>419</v>
      </c>
      <c r="T13" s="8" t="s">
        <v>420</v>
      </c>
      <c r="U13" s="483" t="s">
        <v>421</v>
      </c>
    </row>
    <row r="14" spans="2:21">
      <c r="B14" s="9"/>
      <c r="C14" s="10"/>
      <c r="D14" s="11"/>
      <c r="E14" s="11"/>
      <c r="F14" s="11"/>
      <c r="G14" s="11"/>
      <c r="H14" s="12" t="s">
        <v>11</v>
      </c>
      <c r="I14" s="13"/>
      <c r="J14" s="12" t="s">
        <v>12</v>
      </c>
      <c r="K14" s="14" t="s">
        <v>13</v>
      </c>
      <c r="L14" s="15" t="s">
        <v>14</v>
      </c>
      <c r="M14" s="16" t="s">
        <v>15</v>
      </c>
      <c r="N14" s="17" t="s">
        <v>16</v>
      </c>
      <c r="O14" s="17"/>
      <c r="P14" s="18" t="s">
        <v>422</v>
      </c>
      <c r="Q14" s="16" t="s">
        <v>423</v>
      </c>
      <c r="R14" s="18" t="s">
        <v>422</v>
      </c>
      <c r="S14" s="16" t="s">
        <v>424</v>
      </c>
      <c r="T14" s="16" t="s">
        <v>423</v>
      </c>
      <c r="U14" s="16" t="s">
        <v>424</v>
      </c>
    </row>
    <row r="15" spans="2:21" ht="15.75">
      <c r="B15" s="19"/>
      <c r="C15" s="480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481"/>
      <c r="U15" s="482"/>
    </row>
    <row r="16" spans="2:21">
      <c r="B16" s="484">
        <v>1</v>
      </c>
      <c r="C16" s="50" t="s">
        <v>425</v>
      </c>
      <c r="D16" s="51"/>
      <c r="E16" s="51"/>
      <c r="F16" s="21"/>
      <c r="G16" s="22"/>
      <c r="H16" s="23">
        <v>1.28</v>
      </c>
      <c r="I16" s="485"/>
      <c r="J16" s="23">
        <v>1.28</v>
      </c>
      <c r="K16" s="24">
        <v>1900</v>
      </c>
      <c r="L16" s="25">
        <v>0.33</v>
      </c>
      <c r="M16" s="26">
        <f>SUM(H16+K16)</f>
        <v>1901.28</v>
      </c>
      <c r="N16" s="27">
        <f>ROUND(H16-H16*5%+K16,-2)</f>
        <v>1900</v>
      </c>
      <c r="O16" s="28"/>
      <c r="P16" s="486">
        <v>2.0499999999999998</v>
      </c>
      <c r="Q16" s="276">
        <v>2</v>
      </c>
      <c r="R16" s="487">
        <f>SUM(P16+Q16)</f>
        <v>4.05</v>
      </c>
      <c r="S16" s="486">
        <v>4.76</v>
      </c>
      <c r="T16" s="276">
        <v>2</v>
      </c>
      <c r="U16" s="29">
        <f>SUM(S16+T16)</f>
        <v>6.76</v>
      </c>
    </row>
    <row r="17" spans="2:21">
      <c r="B17" s="38">
        <v>2</v>
      </c>
      <c r="C17" s="39" t="s">
        <v>426</v>
      </c>
      <c r="D17" s="40"/>
      <c r="E17" s="40"/>
      <c r="F17" s="40"/>
      <c r="G17" s="41"/>
      <c r="H17" s="23">
        <v>6.2</v>
      </c>
      <c r="I17" s="42"/>
      <c r="J17" s="23">
        <v>8.5</v>
      </c>
      <c r="K17" s="25">
        <v>300</v>
      </c>
      <c r="L17" s="25">
        <v>0.04</v>
      </c>
      <c r="M17" s="26">
        <f t="shared" ref="M17:M18" si="0">SUM(H17+K17)</f>
        <v>306.2</v>
      </c>
      <c r="N17" s="27">
        <f t="shared" ref="N17:N18" si="1">ROUND(H17-H17*5%+K17,-2)</f>
        <v>300</v>
      </c>
      <c r="O17" s="28"/>
      <c r="P17" s="486">
        <v>1.45</v>
      </c>
      <c r="Q17" s="276">
        <v>2</v>
      </c>
      <c r="R17" s="487">
        <f t="shared" ref="R17:R18" si="2">SUM(P17+Q17)</f>
        <v>3.45</v>
      </c>
      <c r="S17" s="486">
        <v>3.39</v>
      </c>
      <c r="T17" s="276">
        <v>2</v>
      </c>
      <c r="U17" s="29">
        <f t="shared" ref="U17:U18" si="3">SUM(S17+T17)</f>
        <v>5.3900000000000006</v>
      </c>
    </row>
    <row r="18" spans="2:21">
      <c r="B18" s="49">
        <v>3</v>
      </c>
      <c r="C18" s="46" t="s">
        <v>427</v>
      </c>
      <c r="D18" s="47"/>
      <c r="E18" s="47"/>
      <c r="F18" s="47"/>
      <c r="G18" s="44"/>
      <c r="H18" s="272">
        <v>6.2</v>
      </c>
      <c r="I18" s="48"/>
      <c r="J18" s="272">
        <v>8.5</v>
      </c>
      <c r="K18" s="251">
        <v>300</v>
      </c>
      <c r="L18" s="251">
        <v>0.04</v>
      </c>
      <c r="M18" s="488">
        <f t="shared" si="0"/>
        <v>306.2</v>
      </c>
      <c r="N18" s="489">
        <f t="shared" si="1"/>
        <v>300</v>
      </c>
      <c r="O18" s="490"/>
      <c r="P18" s="491">
        <v>1.74</v>
      </c>
      <c r="Q18" s="492">
        <v>2</v>
      </c>
      <c r="R18" s="493">
        <f t="shared" si="2"/>
        <v>3.74</v>
      </c>
      <c r="S18" s="491">
        <v>4.42</v>
      </c>
      <c r="T18" s="492">
        <v>2</v>
      </c>
      <c r="U18" s="494">
        <f t="shared" si="3"/>
        <v>6.42</v>
      </c>
    </row>
    <row r="19" spans="2:21">
      <c r="B19" s="45">
        <v>4</v>
      </c>
      <c r="C19" s="54" t="s">
        <v>428</v>
      </c>
      <c r="D19" s="55"/>
      <c r="E19" s="55"/>
      <c r="F19" s="21"/>
      <c r="G19" s="22"/>
      <c r="H19" s="23">
        <v>1.28</v>
      </c>
      <c r="I19" s="485"/>
      <c r="J19" s="23">
        <v>1.28</v>
      </c>
      <c r="K19" s="24">
        <v>1900</v>
      </c>
      <c r="L19" s="25">
        <v>0.33</v>
      </c>
      <c r="M19" s="26">
        <f>SUM(H19+K19)</f>
        <v>1901.28</v>
      </c>
      <c r="N19" s="27">
        <f>ROUND(H19-H19*5%+K19,-2)</f>
        <v>1900</v>
      </c>
      <c r="O19" s="28"/>
      <c r="P19" s="486">
        <v>4.1900000000000004</v>
      </c>
      <c r="Q19" s="276">
        <v>2</v>
      </c>
      <c r="R19" s="487">
        <f>SUM(P19+Q19)</f>
        <v>6.19</v>
      </c>
      <c r="S19" s="486">
        <v>8.93</v>
      </c>
      <c r="T19" s="276">
        <v>2</v>
      </c>
      <c r="U19" s="29">
        <f>SUM(S19+T19)</f>
        <v>10.93</v>
      </c>
    </row>
    <row r="21" spans="2:21">
      <c r="C21" s="1" t="s">
        <v>300</v>
      </c>
      <c r="D21" s="1"/>
      <c r="E21" s="1"/>
      <c r="F21" s="1"/>
      <c r="G21" s="1"/>
      <c r="H21" s="826" t="s">
        <v>301</v>
      </c>
      <c r="I21" s="826"/>
      <c r="Q21" s="826" t="s">
        <v>301</v>
      </c>
      <c r="R21" s="826"/>
    </row>
  </sheetData>
  <mergeCells count="10">
    <mergeCell ref="H21:I21"/>
    <mergeCell ref="Q21:R21"/>
    <mergeCell ref="L7:U7"/>
    <mergeCell ref="B8:U8"/>
    <mergeCell ref="B9:U9"/>
    <mergeCell ref="B10:U10"/>
    <mergeCell ref="B11:U11"/>
    <mergeCell ref="C13:G13"/>
    <mergeCell ref="K13:L13"/>
    <mergeCell ref="M13:N13"/>
  </mergeCells>
  <pageMargins left="0" right="0" top="0" bottom="0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P105"/>
  <sheetViews>
    <sheetView workbookViewId="0">
      <selection activeCell="D1" sqref="D1"/>
    </sheetView>
  </sheetViews>
  <sheetFormatPr defaultRowHeight="15"/>
  <cols>
    <col min="1" max="1" width="4.5703125" customWidth="1"/>
    <col min="6" max="6" width="21" customWidth="1"/>
    <col min="7" max="7" width="8.42578125" hidden="1" customWidth="1"/>
    <col min="8" max="14" width="9.140625" hidden="1" customWidth="1"/>
    <col min="15" max="15" width="3.28515625" hidden="1" customWidth="1"/>
    <col min="16" max="16" width="19.28515625" hidden="1" customWidth="1"/>
    <col min="17" max="17" width="16.7109375" hidden="1" customWidth="1"/>
    <col min="18" max="18" width="29" hidden="1" customWidth="1"/>
    <col min="19" max="19" width="18" hidden="1" customWidth="1"/>
    <col min="20" max="20" width="26.140625" hidden="1" customWidth="1"/>
    <col min="21" max="21" width="16.28515625" hidden="1" customWidth="1"/>
    <col min="22" max="22" width="15.85546875" hidden="1" customWidth="1"/>
    <col min="23" max="23" width="15.7109375" hidden="1" customWidth="1"/>
    <col min="24" max="24" width="20.28515625" hidden="1" customWidth="1"/>
    <col min="25" max="25" width="17.140625" hidden="1" customWidth="1"/>
    <col min="26" max="26" width="21.28515625" hidden="1" customWidth="1"/>
    <col min="27" max="27" width="17.7109375" hidden="1" customWidth="1"/>
    <col min="28" max="28" width="19.5703125" hidden="1" customWidth="1"/>
    <col min="29" max="29" width="17.42578125" customWidth="1"/>
    <col min="30" max="30" width="17" customWidth="1"/>
  </cols>
  <sheetData>
    <row r="2" spans="1:42" ht="15.75">
      <c r="A2" s="852" t="s">
        <v>302</v>
      </c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853"/>
      <c r="Y2" s="853"/>
      <c r="Z2" s="853"/>
      <c r="AA2" s="853"/>
      <c r="AB2" s="853"/>
      <c r="AC2" s="853"/>
    </row>
    <row r="3" spans="1:4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508" t="s">
        <v>555</v>
      </c>
      <c r="AD3" s="508"/>
      <c r="AE3" s="508"/>
      <c r="AF3" s="508"/>
      <c r="AG3" s="508"/>
      <c r="AH3" s="508"/>
      <c r="AI3" s="508"/>
      <c r="AJ3" s="508"/>
      <c r="AK3" s="508"/>
      <c r="AL3" s="508"/>
      <c r="AM3" s="508"/>
      <c r="AN3" s="508"/>
      <c r="AO3" s="508"/>
      <c r="AP3" s="508"/>
    </row>
    <row r="4" spans="1:42">
      <c r="A4" s="232"/>
      <c r="B4" s="232"/>
      <c r="C4" s="232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</row>
    <row r="5" spans="1:42">
      <c r="A5" s="234" t="s">
        <v>303</v>
      </c>
      <c r="B5" s="94"/>
      <c r="C5" s="94"/>
      <c r="D5" s="235" t="s">
        <v>5</v>
      </c>
      <c r="E5" s="94"/>
      <c r="F5" s="95"/>
      <c r="G5" s="94"/>
      <c r="H5" s="94"/>
      <c r="I5" s="94"/>
      <c r="J5" s="94"/>
      <c r="K5" s="94"/>
      <c r="L5" s="94"/>
      <c r="M5" s="108"/>
      <c r="N5" s="506" t="s">
        <v>304</v>
      </c>
      <c r="O5" s="573" t="s">
        <v>305</v>
      </c>
      <c r="P5" s="506" t="s">
        <v>538</v>
      </c>
      <c r="Q5" s="574" t="s">
        <v>306</v>
      </c>
      <c r="R5" s="573" t="s">
        <v>539</v>
      </c>
      <c r="S5" s="575" t="s">
        <v>537</v>
      </c>
      <c r="T5" s="854" t="s">
        <v>307</v>
      </c>
      <c r="U5" s="855"/>
      <c r="V5" s="505"/>
      <c r="W5" s="505"/>
      <c r="X5" s="505"/>
      <c r="Y5" s="856" t="s">
        <v>308</v>
      </c>
      <c r="Z5" s="857"/>
      <c r="AA5" s="857"/>
      <c r="AB5" s="857"/>
      <c r="AC5" s="857"/>
      <c r="AD5" s="45" t="s">
        <v>540</v>
      </c>
      <c r="AE5" s="578"/>
      <c r="AF5" s="578"/>
      <c r="AG5" s="578"/>
      <c r="AH5" s="578"/>
    </row>
    <row r="6" spans="1:42">
      <c r="A6" s="237"/>
      <c r="B6" s="238"/>
      <c r="C6" s="239"/>
      <c r="D6" s="239"/>
      <c r="E6" s="239"/>
      <c r="F6" s="240"/>
      <c r="G6" s="101"/>
      <c r="H6" s="101"/>
      <c r="I6" s="101"/>
      <c r="J6" s="101"/>
      <c r="K6" s="78"/>
      <c r="L6" s="78"/>
      <c r="M6" s="241"/>
      <c r="N6" s="242" t="s">
        <v>309</v>
      </c>
      <c r="O6" s="242" t="s">
        <v>309</v>
      </c>
      <c r="P6" s="242" t="s">
        <v>309</v>
      </c>
      <c r="Q6" s="242" t="s">
        <v>13</v>
      </c>
      <c r="R6" s="242" t="s">
        <v>309</v>
      </c>
      <c r="S6" s="242" t="s">
        <v>309</v>
      </c>
      <c r="T6" s="242" t="s">
        <v>13</v>
      </c>
      <c r="U6" s="242"/>
      <c r="V6" s="242"/>
      <c r="W6" s="242"/>
      <c r="X6" s="242"/>
      <c r="Y6" s="242" t="s">
        <v>13</v>
      </c>
      <c r="Z6" s="242" t="s">
        <v>310</v>
      </c>
      <c r="AA6" s="243"/>
      <c r="AB6" s="16"/>
      <c r="AC6" s="576" t="s">
        <v>311</v>
      </c>
      <c r="AD6" s="242" t="s">
        <v>311</v>
      </c>
    </row>
    <row r="7" spans="1:42">
      <c r="A7" s="859" t="s">
        <v>312</v>
      </c>
      <c r="B7" s="859"/>
      <c r="C7" s="859"/>
      <c r="D7" s="859"/>
      <c r="E7" s="859"/>
      <c r="F7" s="859"/>
      <c r="G7" s="859"/>
      <c r="H7" s="859"/>
      <c r="I7" s="859"/>
      <c r="J7" s="859"/>
      <c r="K7" s="859"/>
      <c r="L7" s="859"/>
      <c r="M7" s="859"/>
      <c r="N7" s="859"/>
      <c r="O7" s="859"/>
      <c r="P7" s="859"/>
      <c r="Q7" s="859"/>
      <c r="R7" s="859"/>
      <c r="S7" s="859"/>
      <c r="T7" s="859"/>
      <c r="U7" s="859"/>
      <c r="V7" s="859"/>
      <c r="W7" s="859"/>
      <c r="X7" s="859"/>
      <c r="Y7" s="859"/>
      <c r="Z7" s="859"/>
      <c r="AA7" s="859"/>
      <c r="AB7" s="859"/>
      <c r="AC7" s="859"/>
      <c r="AD7" s="577"/>
    </row>
    <row r="8" spans="1:42">
      <c r="A8" s="79">
        <v>1</v>
      </c>
      <c r="B8" s="588" t="s">
        <v>313</v>
      </c>
      <c r="C8" s="589"/>
      <c r="D8" s="589"/>
      <c r="E8" s="589"/>
      <c r="F8" s="590"/>
      <c r="G8" s="584"/>
      <c r="H8" s="584"/>
      <c r="I8" s="584"/>
      <c r="J8" s="584"/>
      <c r="K8" s="584"/>
      <c r="L8" s="584"/>
      <c r="M8" s="584"/>
      <c r="N8" s="585">
        <v>33.17</v>
      </c>
      <c r="O8" s="585"/>
      <c r="P8" s="657">
        <v>48.3</v>
      </c>
      <c r="Q8" s="586">
        <v>154500</v>
      </c>
      <c r="R8" s="657">
        <v>48.3</v>
      </c>
      <c r="S8" s="621">
        <v>16.39</v>
      </c>
      <c r="T8" s="287">
        <v>154536</v>
      </c>
      <c r="U8" s="288">
        <f t="shared" ref="U8:U10" si="0">SUM(N8+S8)</f>
        <v>49.56</v>
      </c>
      <c r="V8" s="289"/>
      <c r="W8" s="289"/>
      <c r="X8" s="289"/>
      <c r="Y8" s="290">
        <v>154536</v>
      </c>
      <c r="Z8" s="290" t="e">
        <v>#DIV/0!</v>
      </c>
      <c r="AA8" s="290"/>
      <c r="AB8" s="26"/>
      <c r="AC8" s="282">
        <f>SUM(P8+S8)</f>
        <v>64.69</v>
      </c>
      <c r="AD8" s="279">
        <f>SUM(R8+S8)</f>
        <v>64.69</v>
      </c>
      <c r="AE8" s="1"/>
      <c r="AF8" s="1"/>
      <c r="AG8" s="1"/>
      <c r="AH8" s="1"/>
      <c r="AI8" s="1"/>
    </row>
    <row r="9" spans="1:42">
      <c r="A9" s="79">
        <v>2</v>
      </c>
      <c r="B9" s="588" t="s">
        <v>314</v>
      </c>
      <c r="C9" s="589"/>
      <c r="D9" s="589"/>
      <c r="E9" s="589"/>
      <c r="F9" s="590"/>
      <c r="G9" s="584"/>
      <c r="H9" s="584"/>
      <c r="I9" s="584"/>
      <c r="J9" s="584"/>
      <c r="K9" s="584"/>
      <c r="L9" s="584"/>
      <c r="M9" s="584"/>
      <c r="N9" s="585">
        <v>33.17</v>
      </c>
      <c r="O9" s="585"/>
      <c r="P9" s="657">
        <v>48.3</v>
      </c>
      <c r="Q9" s="586">
        <v>154500</v>
      </c>
      <c r="R9" s="657">
        <v>48.3</v>
      </c>
      <c r="S9" s="621">
        <v>14.16</v>
      </c>
      <c r="T9" s="287">
        <v>154536</v>
      </c>
      <c r="U9" s="288">
        <f t="shared" si="0"/>
        <v>47.33</v>
      </c>
      <c r="V9" s="289"/>
      <c r="W9" s="289"/>
      <c r="X9" s="289"/>
      <c r="Y9" s="290">
        <v>154536</v>
      </c>
      <c r="Z9" s="290" t="e">
        <v>#DIV/0!</v>
      </c>
      <c r="AA9" s="290"/>
      <c r="AB9" s="26"/>
      <c r="AC9" s="282">
        <f t="shared" ref="AC9:AC25" si="1">SUM(P9+S9)</f>
        <v>62.459999999999994</v>
      </c>
      <c r="AD9" s="279">
        <f t="shared" ref="AD9:AD25" si="2">SUM(R9+S9)</f>
        <v>62.459999999999994</v>
      </c>
      <c r="AE9" s="1"/>
      <c r="AF9" s="1"/>
      <c r="AG9" s="1"/>
      <c r="AH9" s="1"/>
      <c r="AI9" s="1"/>
    </row>
    <row r="10" spans="1:42">
      <c r="A10" s="79">
        <v>3</v>
      </c>
      <c r="B10" s="843" t="s">
        <v>315</v>
      </c>
      <c r="C10" s="844"/>
      <c r="D10" s="844"/>
      <c r="E10" s="844"/>
      <c r="F10" s="845"/>
      <c r="G10" s="584"/>
      <c r="H10" s="584"/>
      <c r="I10" s="584"/>
      <c r="J10" s="584"/>
      <c r="K10" s="584"/>
      <c r="L10" s="584"/>
      <c r="M10" s="584"/>
      <c r="N10" s="585">
        <v>12.22</v>
      </c>
      <c r="O10" s="585"/>
      <c r="P10" s="657">
        <v>17.79</v>
      </c>
      <c r="Q10" s="586"/>
      <c r="R10" s="657">
        <v>17.79</v>
      </c>
      <c r="S10" s="718">
        <v>2.0699999999999998</v>
      </c>
      <c r="T10" s="287"/>
      <c r="U10" s="288">
        <f t="shared" si="0"/>
        <v>14.290000000000001</v>
      </c>
      <c r="V10" s="289"/>
      <c r="W10" s="289"/>
      <c r="X10" s="289"/>
      <c r="Y10" s="290"/>
      <c r="Z10" s="290"/>
      <c r="AA10" s="290"/>
      <c r="AB10" s="26"/>
      <c r="AC10" s="282">
        <f t="shared" si="1"/>
        <v>19.86</v>
      </c>
      <c r="AD10" s="279">
        <f t="shared" si="2"/>
        <v>19.86</v>
      </c>
      <c r="AE10" s="1"/>
      <c r="AF10" s="1"/>
      <c r="AG10" s="596"/>
      <c r="AH10" s="1"/>
      <c r="AI10" s="1"/>
    </row>
    <row r="11" spans="1:42">
      <c r="A11" s="79">
        <v>4</v>
      </c>
      <c r="B11" s="291" t="s">
        <v>316</v>
      </c>
      <c r="C11" s="292"/>
      <c r="D11" s="292"/>
      <c r="E11" s="292"/>
      <c r="F11" s="293"/>
      <c r="G11" s="101"/>
      <c r="H11" s="101"/>
      <c r="I11" s="101"/>
      <c r="J11" s="101"/>
      <c r="K11" s="101"/>
      <c r="L11" s="101"/>
      <c r="M11" s="668"/>
      <c r="N11" s="294">
        <v>9.2200000000000006</v>
      </c>
      <c r="O11" s="294"/>
      <c r="P11" s="173">
        <v>13.42</v>
      </c>
      <c r="Q11" s="295">
        <v>52400</v>
      </c>
      <c r="R11" s="173">
        <v>13.42</v>
      </c>
      <c r="S11" s="296">
        <v>3.55</v>
      </c>
      <c r="T11" s="287">
        <f>SUM(N11+Q11)</f>
        <v>52409.22</v>
      </c>
      <c r="U11" s="288">
        <f t="shared" ref="U11" si="3">SUM(P11+S11)</f>
        <v>16.97</v>
      </c>
      <c r="V11" s="289"/>
      <c r="W11" s="289"/>
      <c r="X11" s="289"/>
      <c r="Y11" s="290">
        <f>SUM(P11+Q11)</f>
        <v>52413.42</v>
      </c>
      <c r="Z11" s="290" t="e">
        <f>ROUND(Y11/#REF!,-1)</f>
        <v>#REF!</v>
      </c>
      <c r="AA11" s="290"/>
      <c r="AB11" s="26"/>
      <c r="AC11" s="282">
        <f t="shared" si="1"/>
        <v>16.97</v>
      </c>
      <c r="AD11" s="279">
        <f t="shared" si="2"/>
        <v>16.97</v>
      </c>
      <c r="AE11" s="1"/>
      <c r="AF11" s="1"/>
      <c r="AG11" s="1"/>
      <c r="AH11" s="1"/>
      <c r="AI11" s="1"/>
    </row>
    <row r="12" spans="1:42">
      <c r="A12" s="237">
        <v>5</v>
      </c>
      <c r="B12" s="843" t="s">
        <v>404</v>
      </c>
      <c r="C12" s="844"/>
      <c r="D12" s="844"/>
      <c r="E12" s="844"/>
      <c r="F12" s="845"/>
      <c r="G12" s="326"/>
      <c r="H12" s="326"/>
      <c r="I12" s="326"/>
      <c r="J12" s="326"/>
      <c r="K12" s="326"/>
      <c r="L12" s="326"/>
      <c r="M12" s="297"/>
      <c r="N12" s="296"/>
      <c r="O12" s="296"/>
      <c r="P12" s="173">
        <v>13.42</v>
      </c>
      <c r="Q12" s="295"/>
      <c r="R12" s="173">
        <v>13.42</v>
      </c>
      <c r="S12" s="296">
        <v>5.93</v>
      </c>
      <c r="T12" s="287"/>
      <c r="U12" s="285"/>
      <c r="V12" s="287"/>
      <c r="W12" s="287"/>
      <c r="X12" s="287"/>
      <c r="Y12" s="587"/>
      <c r="Z12" s="587"/>
      <c r="AA12" s="587"/>
      <c r="AB12" s="26"/>
      <c r="AC12" s="282">
        <f t="shared" si="1"/>
        <v>19.350000000000001</v>
      </c>
      <c r="AD12" s="279">
        <f t="shared" si="2"/>
        <v>19.350000000000001</v>
      </c>
      <c r="AE12" s="1"/>
      <c r="AF12" s="1"/>
      <c r="AG12" s="1"/>
      <c r="AH12" s="1"/>
      <c r="AI12" s="1"/>
    </row>
    <row r="13" spans="1:42">
      <c r="A13" s="79">
        <v>6</v>
      </c>
      <c r="B13" s="291" t="s">
        <v>508</v>
      </c>
      <c r="C13" s="292"/>
      <c r="D13" s="292"/>
      <c r="E13" s="292"/>
      <c r="F13" s="293"/>
      <c r="G13" s="101"/>
      <c r="H13" s="101"/>
      <c r="I13" s="101"/>
      <c r="J13" s="101"/>
      <c r="K13" s="101"/>
      <c r="L13" s="101"/>
      <c r="M13" s="668"/>
      <c r="N13" s="294">
        <v>9.2200000000000006</v>
      </c>
      <c r="O13" s="294"/>
      <c r="P13" s="173">
        <v>13.42</v>
      </c>
      <c r="Q13" s="295">
        <v>52400</v>
      </c>
      <c r="R13" s="173">
        <v>13.42</v>
      </c>
      <c r="S13" s="296">
        <v>4.0199999999999996</v>
      </c>
      <c r="T13" s="287">
        <f>SUM(N13+Q13)</f>
        <v>52409.22</v>
      </c>
      <c r="U13" s="288">
        <f t="shared" ref="U13" si="4">SUM(P13+S13)</f>
        <v>17.439999999999998</v>
      </c>
      <c r="V13" s="289"/>
      <c r="W13" s="289"/>
      <c r="X13" s="289"/>
      <c r="Y13" s="290">
        <f>SUM(P13+Q13)</f>
        <v>52413.42</v>
      </c>
      <c r="Z13" s="290" t="e">
        <f>ROUND(Y13/#REF!,-1)</f>
        <v>#REF!</v>
      </c>
      <c r="AA13" s="290"/>
      <c r="AB13" s="26"/>
      <c r="AC13" s="282">
        <f t="shared" ref="AC13" si="5">SUM(P13+S13)</f>
        <v>17.439999999999998</v>
      </c>
      <c r="AD13" s="279">
        <f t="shared" si="2"/>
        <v>17.439999999999998</v>
      </c>
      <c r="AE13" s="1"/>
      <c r="AF13" s="1"/>
      <c r="AG13" s="1"/>
      <c r="AH13" s="1"/>
      <c r="AI13" s="1"/>
    </row>
    <row r="14" spans="1:42">
      <c r="A14" s="237">
        <v>7</v>
      </c>
      <c r="B14" s="292" t="s">
        <v>318</v>
      </c>
      <c r="C14" s="292"/>
      <c r="D14" s="292"/>
      <c r="E14" s="292"/>
      <c r="F14" s="293"/>
      <c r="G14" s="101"/>
      <c r="H14" s="101"/>
      <c r="I14" s="101"/>
      <c r="J14" s="101"/>
      <c r="K14" s="101"/>
      <c r="L14" s="101"/>
      <c r="M14" s="297"/>
      <c r="N14" s="294">
        <v>5.33</v>
      </c>
      <c r="O14" s="294"/>
      <c r="P14" s="173">
        <v>10.18</v>
      </c>
      <c r="Q14" s="295">
        <v>2800</v>
      </c>
      <c r="R14" s="173">
        <v>10.18</v>
      </c>
      <c r="S14" s="296">
        <v>0.34</v>
      </c>
      <c r="T14" s="287">
        <f t="shared" ref="T14" si="6">SUM(N14+Q14)</f>
        <v>2805.33</v>
      </c>
      <c r="U14" s="288">
        <f t="shared" ref="U14:U25" si="7">SUM(N14+S14)</f>
        <v>5.67</v>
      </c>
      <c r="V14" s="289"/>
      <c r="W14" s="289"/>
      <c r="X14" s="289"/>
      <c r="Y14" s="290">
        <f t="shared" ref="Y14" si="8">SUM(P14+Q14)</f>
        <v>2810.18</v>
      </c>
      <c r="Z14" s="290" t="e">
        <f>ROUND(Y14/#REF!,-1)</f>
        <v>#REF!</v>
      </c>
      <c r="AA14" s="290"/>
      <c r="AB14" s="26"/>
      <c r="AC14" s="282">
        <f t="shared" si="1"/>
        <v>10.52</v>
      </c>
      <c r="AD14" s="279">
        <f t="shared" si="2"/>
        <v>10.52</v>
      </c>
      <c r="AE14" s="1"/>
      <c r="AF14" s="1"/>
      <c r="AG14" s="1"/>
      <c r="AH14" s="1"/>
      <c r="AI14" s="1"/>
    </row>
    <row r="15" spans="1:42">
      <c r="A15" s="237">
        <v>8</v>
      </c>
      <c r="B15" s="843" t="s">
        <v>319</v>
      </c>
      <c r="C15" s="844"/>
      <c r="D15" s="844"/>
      <c r="E15" s="844"/>
      <c r="F15" s="845"/>
      <c r="G15" s="101"/>
      <c r="H15" s="101"/>
      <c r="I15" s="101"/>
      <c r="J15" s="101"/>
      <c r="K15" s="101"/>
      <c r="L15" s="101"/>
      <c r="M15" s="298"/>
      <c r="N15" s="294">
        <v>13.82</v>
      </c>
      <c r="O15" s="294"/>
      <c r="P15" s="173">
        <v>20.11</v>
      </c>
      <c r="Q15" s="295"/>
      <c r="R15" s="173">
        <v>20.11</v>
      </c>
      <c r="S15" s="296">
        <v>1.82</v>
      </c>
      <c r="T15" s="287"/>
      <c r="U15" s="288">
        <f t="shared" si="7"/>
        <v>15.64</v>
      </c>
      <c r="V15" s="289"/>
      <c r="W15" s="289"/>
      <c r="X15" s="289"/>
      <c r="Y15" s="290"/>
      <c r="Z15" s="290"/>
      <c r="AA15" s="290"/>
      <c r="AB15" s="26"/>
      <c r="AC15" s="282">
        <f t="shared" si="1"/>
        <v>21.93</v>
      </c>
      <c r="AD15" s="279">
        <f t="shared" si="2"/>
        <v>21.93</v>
      </c>
      <c r="AE15" s="1"/>
      <c r="AF15" s="1"/>
      <c r="AG15" s="1"/>
      <c r="AH15" s="1"/>
      <c r="AI15" s="1"/>
    </row>
    <row r="16" spans="1:42">
      <c r="A16" s="237">
        <v>9</v>
      </c>
      <c r="B16" s="299" t="s">
        <v>320</v>
      </c>
      <c r="C16" s="299"/>
      <c r="D16" s="299"/>
      <c r="E16" s="299"/>
      <c r="F16" s="300"/>
      <c r="G16" s="292"/>
      <c r="H16" s="292"/>
      <c r="I16" s="292"/>
      <c r="J16" s="292"/>
      <c r="K16" s="292"/>
      <c r="L16" s="292"/>
      <c r="M16" s="292"/>
      <c r="N16" s="294">
        <v>32.5</v>
      </c>
      <c r="O16" s="294"/>
      <c r="P16" s="173">
        <v>51.61</v>
      </c>
      <c r="Q16" s="295">
        <v>42600</v>
      </c>
      <c r="R16" s="173">
        <v>57.16</v>
      </c>
      <c r="S16" s="296">
        <v>5.95</v>
      </c>
      <c r="T16" s="287">
        <f>SUM(N16+Q16)</f>
        <v>42632.5</v>
      </c>
      <c r="U16" s="288">
        <f>SUM(N16+S16)</f>
        <v>38.450000000000003</v>
      </c>
      <c r="V16" s="289"/>
      <c r="W16" s="289"/>
      <c r="X16" s="289"/>
      <c r="Y16" s="290">
        <f>SUM(P16+Q16)</f>
        <v>42651.61</v>
      </c>
      <c r="Z16" s="290" t="e">
        <f>ROUND(Y16/#REF!,-1)</f>
        <v>#REF!</v>
      </c>
      <c r="AA16" s="290"/>
      <c r="AB16" s="26"/>
      <c r="AC16" s="282">
        <f>SUM(P16+S16)</f>
        <v>57.56</v>
      </c>
      <c r="AD16" s="279">
        <f>SUM(R16+S16)</f>
        <v>63.11</v>
      </c>
      <c r="AE16" s="1"/>
      <c r="AF16" s="1"/>
      <c r="AG16" s="1"/>
      <c r="AH16" s="1"/>
      <c r="AI16" s="1"/>
    </row>
    <row r="17" spans="1:35">
      <c r="A17" s="237">
        <v>10</v>
      </c>
      <c r="B17" s="299" t="s">
        <v>321</v>
      </c>
      <c r="C17" s="299"/>
      <c r="D17" s="299"/>
      <c r="E17" s="299"/>
      <c r="F17" s="300"/>
      <c r="G17" s="292"/>
      <c r="H17" s="292"/>
      <c r="I17" s="292"/>
      <c r="J17" s="292"/>
      <c r="K17" s="292"/>
      <c r="L17" s="292"/>
      <c r="M17" s="292"/>
      <c r="N17" s="294">
        <v>39</v>
      </c>
      <c r="O17" s="294"/>
      <c r="P17" s="173">
        <v>61.93</v>
      </c>
      <c r="Q17" s="295">
        <v>42600</v>
      </c>
      <c r="R17" s="173">
        <v>68.59</v>
      </c>
      <c r="S17" s="296">
        <v>5.95</v>
      </c>
      <c r="T17" s="287">
        <f>SUM(N17+Q17)</f>
        <v>42639</v>
      </c>
      <c r="U17" s="288">
        <f>SUM(N17+S17)</f>
        <v>44.95</v>
      </c>
      <c r="V17" s="289"/>
      <c r="W17" s="289"/>
      <c r="X17" s="289"/>
      <c r="Y17" s="290">
        <f>SUM(P17+Q17)</f>
        <v>42661.93</v>
      </c>
      <c r="Z17" s="290" t="e">
        <f>ROUND(Y17/#REF!,-1)</f>
        <v>#REF!</v>
      </c>
      <c r="AA17" s="290"/>
      <c r="AB17" s="26"/>
      <c r="AC17" s="282">
        <f t="shared" si="1"/>
        <v>67.88</v>
      </c>
      <c r="AD17" s="279">
        <f>SUM(R17+S17)</f>
        <v>74.540000000000006</v>
      </c>
      <c r="AE17" s="1"/>
      <c r="AF17" s="1"/>
      <c r="AG17" s="1"/>
      <c r="AH17" s="1"/>
      <c r="AI17" s="1"/>
    </row>
    <row r="18" spans="1:35">
      <c r="A18" s="270">
        <v>11</v>
      </c>
      <c r="B18" s="301" t="s">
        <v>322</v>
      </c>
      <c r="C18" s="302"/>
      <c r="D18" s="302"/>
      <c r="E18" s="302"/>
      <c r="F18" s="303"/>
      <c r="G18" s="292"/>
      <c r="H18" s="292"/>
      <c r="I18" s="292"/>
      <c r="J18" s="292"/>
      <c r="K18" s="304"/>
      <c r="L18" s="304"/>
      <c r="M18" s="292"/>
      <c r="N18" s="294">
        <v>26.42</v>
      </c>
      <c r="O18" s="294"/>
      <c r="P18" s="173">
        <v>41.94</v>
      </c>
      <c r="Q18" s="295">
        <v>25200</v>
      </c>
      <c r="R18" s="173">
        <v>46.46</v>
      </c>
      <c r="S18" s="296">
        <v>2.82</v>
      </c>
      <c r="T18" s="287">
        <f>SUM(N18+Q18)</f>
        <v>25226.42</v>
      </c>
      <c r="U18" s="288">
        <f>SUM(N18+S18)</f>
        <v>29.240000000000002</v>
      </c>
      <c r="V18" s="289"/>
      <c r="W18" s="289"/>
      <c r="X18" s="289"/>
      <c r="Y18" s="290">
        <f>SUM(P18+Q18)</f>
        <v>25241.94</v>
      </c>
      <c r="Z18" s="290"/>
      <c r="AA18" s="290"/>
      <c r="AB18" s="26"/>
      <c r="AC18" s="282">
        <f t="shared" si="1"/>
        <v>44.76</v>
      </c>
      <c r="AD18" s="279">
        <f t="shared" si="2"/>
        <v>49.28</v>
      </c>
      <c r="AE18" s="622"/>
      <c r="AF18" s="622"/>
      <c r="AG18" s="1"/>
      <c r="AH18" s="1"/>
      <c r="AI18" s="1"/>
    </row>
    <row r="19" spans="1:35">
      <c r="A19" s="237">
        <v>12</v>
      </c>
      <c r="B19" s="239" t="s">
        <v>323</v>
      </c>
      <c r="C19" s="55"/>
      <c r="D19" s="239"/>
      <c r="E19" s="239"/>
      <c r="F19" s="240"/>
      <c r="G19" s="101"/>
      <c r="H19" s="101"/>
      <c r="I19" s="101"/>
      <c r="J19" s="101"/>
      <c r="K19" s="78"/>
      <c r="L19" s="78"/>
      <c r="M19" s="305">
        <v>280000</v>
      </c>
      <c r="N19" s="294">
        <v>32.5</v>
      </c>
      <c r="O19" s="294"/>
      <c r="P19" s="173">
        <v>49.7</v>
      </c>
      <c r="Q19" s="295">
        <v>36900</v>
      </c>
      <c r="R19" s="173">
        <v>49.7</v>
      </c>
      <c r="S19" s="296">
        <v>11.25</v>
      </c>
      <c r="T19" s="287">
        <f t="shared" ref="T19:T25" si="9">SUM(N19+Q19)</f>
        <v>36932.5</v>
      </c>
      <c r="U19" s="288">
        <f t="shared" si="7"/>
        <v>43.75</v>
      </c>
      <c r="V19" s="289"/>
      <c r="W19" s="289"/>
      <c r="X19" s="289"/>
      <c r="Y19" s="290">
        <f t="shared" ref="Y19:Y25" si="10">SUM(P19+Q19)</f>
        <v>36949.699999999997</v>
      </c>
      <c r="Z19" s="290" t="e">
        <f>ROUND(Y19/#REF!,-1)</f>
        <v>#REF!</v>
      </c>
      <c r="AA19" s="290"/>
      <c r="AB19" s="26"/>
      <c r="AC19" s="282">
        <f t="shared" si="1"/>
        <v>60.95</v>
      </c>
      <c r="AD19" s="279">
        <f t="shared" si="2"/>
        <v>60.95</v>
      </c>
      <c r="AE19" s="1"/>
      <c r="AF19" s="1"/>
      <c r="AG19" s="1"/>
      <c r="AH19" s="1"/>
      <c r="AI19" s="1"/>
    </row>
    <row r="20" spans="1:35">
      <c r="A20" s="237">
        <v>13</v>
      </c>
      <c r="B20" s="239" t="s">
        <v>324</v>
      </c>
      <c r="C20" s="239"/>
      <c r="D20" s="239"/>
      <c r="E20" s="239"/>
      <c r="F20" s="240"/>
      <c r="G20" s="101"/>
      <c r="H20" s="101"/>
      <c r="I20" s="101"/>
      <c r="J20" s="101"/>
      <c r="K20" s="78"/>
      <c r="L20" s="78"/>
      <c r="M20" s="297"/>
      <c r="N20" s="294">
        <v>22.35</v>
      </c>
      <c r="O20" s="294"/>
      <c r="P20" s="173">
        <v>34.15</v>
      </c>
      <c r="Q20" s="295">
        <v>2200</v>
      </c>
      <c r="R20" s="173">
        <v>34.15</v>
      </c>
      <c r="S20" s="296">
        <v>0.32</v>
      </c>
      <c r="T20" s="287">
        <f t="shared" si="9"/>
        <v>2222.35</v>
      </c>
      <c r="U20" s="288">
        <f t="shared" si="7"/>
        <v>22.67</v>
      </c>
      <c r="V20" s="289"/>
      <c r="W20" s="289"/>
      <c r="X20" s="289"/>
      <c r="Y20" s="290">
        <f t="shared" si="10"/>
        <v>2234.15</v>
      </c>
      <c r="Z20" s="290" t="e">
        <f>ROUND(Y20/#REF!,-1)</f>
        <v>#REF!</v>
      </c>
      <c r="AA20" s="290"/>
      <c r="AB20" s="26"/>
      <c r="AC20" s="282">
        <f t="shared" si="1"/>
        <v>34.47</v>
      </c>
      <c r="AD20" s="279">
        <f t="shared" si="2"/>
        <v>34.47</v>
      </c>
      <c r="AE20" s="1"/>
      <c r="AF20" s="1"/>
      <c r="AG20" s="1"/>
      <c r="AH20" s="1"/>
      <c r="AI20" s="1"/>
    </row>
    <row r="21" spans="1:35">
      <c r="A21" s="237">
        <v>14</v>
      </c>
      <c r="B21" s="239" t="s">
        <v>326</v>
      </c>
      <c r="C21" s="55"/>
      <c r="D21" s="55"/>
      <c r="E21" s="55"/>
      <c r="F21" s="64"/>
      <c r="G21" s="101"/>
      <c r="H21" s="101"/>
      <c r="I21" s="101"/>
      <c r="J21" s="101"/>
      <c r="K21" s="101"/>
      <c r="L21" s="101"/>
      <c r="M21" s="297"/>
      <c r="N21" s="294">
        <v>32.5</v>
      </c>
      <c r="O21" s="294"/>
      <c r="P21" s="173">
        <v>57.35</v>
      </c>
      <c r="Q21" s="295">
        <v>55300</v>
      </c>
      <c r="R21" s="173">
        <v>57.35</v>
      </c>
      <c r="S21" s="296">
        <v>4.96</v>
      </c>
      <c r="T21" s="287">
        <f t="shared" si="9"/>
        <v>55332.5</v>
      </c>
      <c r="U21" s="288">
        <f t="shared" si="7"/>
        <v>37.46</v>
      </c>
      <c r="V21" s="289"/>
      <c r="W21" s="289"/>
      <c r="X21" s="289"/>
      <c r="Y21" s="290">
        <f t="shared" si="10"/>
        <v>55357.35</v>
      </c>
      <c r="Z21" s="290" t="e">
        <f>ROUND(Y21/#REF!,-1)</f>
        <v>#REF!</v>
      </c>
      <c r="AA21" s="290"/>
      <c r="AB21" s="26"/>
      <c r="AC21" s="282">
        <f t="shared" si="1"/>
        <v>62.31</v>
      </c>
      <c r="AD21" s="279">
        <f t="shared" si="2"/>
        <v>62.31</v>
      </c>
      <c r="AE21" s="1"/>
      <c r="AF21" s="1"/>
      <c r="AG21" s="1"/>
      <c r="AH21" s="1"/>
      <c r="AI21" s="1"/>
    </row>
    <row r="22" spans="1:35">
      <c r="A22" s="237">
        <v>15</v>
      </c>
      <c r="B22" s="292" t="s">
        <v>327</v>
      </c>
      <c r="C22" s="55"/>
      <c r="D22" s="55"/>
      <c r="E22" s="55"/>
      <c r="F22" s="73"/>
      <c r="G22" s="131"/>
      <c r="H22" s="131"/>
      <c r="I22" s="131"/>
      <c r="J22" s="131"/>
      <c r="K22" s="131"/>
      <c r="L22" s="131"/>
      <c r="M22" s="131"/>
      <c r="N22" s="294">
        <v>5.79</v>
      </c>
      <c r="O22" s="294"/>
      <c r="P22" s="173">
        <v>8.43</v>
      </c>
      <c r="Q22" s="237">
        <v>1400</v>
      </c>
      <c r="R22" s="173">
        <v>8.43</v>
      </c>
      <c r="S22" s="296">
        <v>0.17</v>
      </c>
      <c r="T22" s="287">
        <f t="shared" si="9"/>
        <v>1405.79</v>
      </c>
      <c r="U22" s="288">
        <f t="shared" si="7"/>
        <v>5.96</v>
      </c>
      <c r="V22" s="289"/>
      <c r="W22" s="289"/>
      <c r="X22" s="289"/>
      <c r="Y22" s="290">
        <f t="shared" si="10"/>
        <v>1408.43</v>
      </c>
      <c r="Z22" s="290" t="e">
        <f>ROUND(Y22/#REF!,-1)</f>
        <v>#REF!</v>
      </c>
      <c r="AA22" s="290"/>
      <c r="AB22" s="26"/>
      <c r="AC22" s="282">
        <f t="shared" si="1"/>
        <v>8.6</v>
      </c>
      <c r="AD22" s="279">
        <f t="shared" si="2"/>
        <v>8.6</v>
      </c>
      <c r="AE22" s="1"/>
      <c r="AF22" s="1"/>
      <c r="AG22" s="1"/>
      <c r="AH22" s="1"/>
      <c r="AI22" s="1"/>
    </row>
    <row r="23" spans="1:35">
      <c r="A23" s="237">
        <v>16</v>
      </c>
      <c r="B23" s="291" t="s">
        <v>328</v>
      </c>
      <c r="C23" s="55"/>
      <c r="D23" s="55"/>
      <c r="E23" s="55"/>
      <c r="F23" s="64"/>
      <c r="G23" s="169"/>
      <c r="H23" s="169"/>
      <c r="I23" s="169"/>
      <c r="J23" s="169"/>
      <c r="K23" s="169"/>
      <c r="L23" s="169"/>
      <c r="M23" s="169"/>
      <c r="N23" s="294">
        <v>11.58</v>
      </c>
      <c r="O23" s="294"/>
      <c r="P23" s="173">
        <v>16.86</v>
      </c>
      <c r="Q23" s="237">
        <v>1400</v>
      </c>
      <c r="R23" s="173">
        <v>16.86</v>
      </c>
      <c r="S23" s="296">
        <v>0.17</v>
      </c>
      <c r="T23" s="287">
        <f t="shared" si="9"/>
        <v>1411.58</v>
      </c>
      <c r="U23" s="288">
        <f t="shared" si="7"/>
        <v>11.75</v>
      </c>
      <c r="V23" s="289"/>
      <c r="W23" s="289"/>
      <c r="X23" s="289"/>
      <c r="Y23" s="290">
        <f t="shared" si="10"/>
        <v>1416.86</v>
      </c>
      <c r="Z23" s="290" t="e">
        <f>ROUND(Y23/#REF!,-1)</f>
        <v>#REF!</v>
      </c>
      <c r="AA23" s="290"/>
      <c r="AB23" s="26"/>
      <c r="AC23" s="282">
        <f t="shared" si="1"/>
        <v>17.03</v>
      </c>
      <c r="AD23" s="279">
        <f t="shared" si="2"/>
        <v>17.03</v>
      </c>
      <c r="AE23" s="1"/>
      <c r="AF23" s="1"/>
      <c r="AG23" s="1"/>
      <c r="AH23" s="1"/>
      <c r="AI23" s="1"/>
    </row>
    <row r="24" spans="1:35">
      <c r="A24" s="237">
        <v>17</v>
      </c>
      <c r="B24" s="831" t="s">
        <v>329</v>
      </c>
      <c r="C24" s="832"/>
      <c r="D24" s="832"/>
      <c r="E24" s="832"/>
      <c r="F24" s="833"/>
      <c r="G24" s="308"/>
      <c r="H24" s="308"/>
      <c r="I24" s="308"/>
      <c r="J24" s="308"/>
      <c r="K24" s="308"/>
      <c r="L24" s="308"/>
      <c r="M24" s="308"/>
      <c r="N24" s="294">
        <v>5.08</v>
      </c>
      <c r="O24" s="294"/>
      <c r="P24" s="173">
        <v>7.41</v>
      </c>
      <c r="Q24" s="237">
        <v>1400</v>
      </c>
      <c r="R24" s="173">
        <v>7.41</v>
      </c>
      <c r="S24" s="296">
        <v>0.17</v>
      </c>
      <c r="T24" s="287">
        <f t="shared" si="9"/>
        <v>1405.08</v>
      </c>
      <c r="U24" s="288">
        <f t="shared" si="7"/>
        <v>5.25</v>
      </c>
      <c r="V24" s="289"/>
      <c r="W24" s="289"/>
      <c r="X24" s="289"/>
      <c r="Y24" s="290">
        <f t="shared" si="10"/>
        <v>1407.41</v>
      </c>
      <c r="Z24" s="290" t="e">
        <f>ROUND(Y24/#REF!,-1)</f>
        <v>#REF!</v>
      </c>
      <c r="AA24" s="684"/>
      <c r="AB24" s="26"/>
      <c r="AC24" s="282">
        <f t="shared" si="1"/>
        <v>7.58</v>
      </c>
      <c r="AD24" s="279">
        <f t="shared" si="2"/>
        <v>7.58</v>
      </c>
      <c r="AE24" s="1"/>
      <c r="AF24" s="1"/>
      <c r="AG24" s="1"/>
      <c r="AH24" s="1"/>
      <c r="AI24" s="1"/>
    </row>
    <row r="25" spans="1:35">
      <c r="A25" s="237">
        <v>18</v>
      </c>
      <c r="B25" s="831" t="s">
        <v>330</v>
      </c>
      <c r="C25" s="832"/>
      <c r="D25" s="832"/>
      <c r="E25" s="832"/>
      <c r="F25" s="833"/>
      <c r="G25" s="55"/>
      <c r="H25" s="55"/>
      <c r="I25" s="55"/>
      <c r="J25" s="55"/>
      <c r="K25" s="55"/>
      <c r="L25" s="55"/>
      <c r="M25" s="40"/>
      <c r="N25" s="294">
        <v>7.63</v>
      </c>
      <c r="O25" s="294"/>
      <c r="P25" s="173">
        <v>11.11</v>
      </c>
      <c r="Q25" s="237">
        <v>1400</v>
      </c>
      <c r="R25" s="173">
        <v>11.11</v>
      </c>
      <c r="S25" s="296">
        <v>0.17</v>
      </c>
      <c r="T25" s="287">
        <f t="shared" si="9"/>
        <v>1407.63</v>
      </c>
      <c r="U25" s="288">
        <f t="shared" si="7"/>
        <v>7.8</v>
      </c>
      <c r="V25" s="289"/>
      <c r="W25" s="289"/>
      <c r="X25" s="289"/>
      <c r="Y25" s="290">
        <f t="shared" si="10"/>
        <v>1411.11</v>
      </c>
      <c r="Z25" s="290" t="e">
        <f>ROUND(Y25/#REF!,-1)</f>
        <v>#REF!</v>
      </c>
      <c r="AA25" s="673"/>
      <c r="AB25" s="178"/>
      <c r="AC25" s="282">
        <f t="shared" si="1"/>
        <v>11.28</v>
      </c>
      <c r="AD25" s="279">
        <f t="shared" si="2"/>
        <v>11.28</v>
      </c>
      <c r="AE25" s="1"/>
      <c r="AF25" s="1"/>
      <c r="AG25" s="1"/>
      <c r="AH25" s="1"/>
      <c r="AI25" s="1"/>
    </row>
    <row r="26" spans="1:35">
      <c r="A26" s="840" t="s">
        <v>331</v>
      </c>
      <c r="B26" s="841"/>
      <c r="C26" s="841"/>
      <c r="D26" s="841"/>
      <c r="E26" s="841"/>
      <c r="F26" s="841"/>
      <c r="G26" s="841"/>
      <c r="H26" s="841"/>
      <c r="I26" s="841"/>
      <c r="J26" s="841"/>
      <c r="K26" s="841"/>
      <c r="L26" s="841"/>
      <c r="M26" s="841"/>
      <c r="N26" s="841"/>
      <c r="O26" s="841"/>
      <c r="P26" s="841"/>
      <c r="Q26" s="841"/>
      <c r="R26" s="841"/>
      <c r="S26" s="841"/>
      <c r="T26" s="841"/>
      <c r="U26" s="841"/>
      <c r="V26" s="841"/>
      <c r="W26" s="841"/>
      <c r="X26" s="841"/>
      <c r="Y26" s="841"/>
      <c r="Z26" s="841"/>
      <c r="AA26" s="841"/>
      <c r="AB26" s="841"/>
      <c r="AC26" s="841"/>
      <c r="AD26" s="103"/>
      <c r="AE26" s="1"/>
      <c r="AF26" s="1"/>
      <c r="AG26" s="1"/>
      <c r="AH26" s="1"/>
      <c r="AI26" s="1"/>
    </row>
    <row r="27" spans="1:35">
      <c r="A27" s="841" t="s">
        <v>332</v>
      </c>
      <c r="B27" s="841"/>
      <c r="C27" s="841"/>
      <c r="D27" s="841"/>
      <c r="E27" s="841"/>
      <c r="F27" s="841"/>
      <c r="G27" s="841"/>
      <c r="H27" s="841"/>
      <c r="I27" s="841"/>
      <c r="J27" s="841"/>
      <c r="K27" s="841"/>
      <c r="L27" s="841"/>
      <c r="M27" s="841"/>
      <c r="N27" s="841"/>
      <c r="O27" s="841"/>
      <c r="P27" s="841"/>
      <c r="Q27" s="841"/>
      <c r="R27" s="841"/>
      <c r="S27" s="841"/>
      <c r="T27" s="841"/>
      <c r="U27" s="841"/>
      <c r="V27" s="841"/>
      <c r="W27" s="841"/>
      <c r="X27" s="841"/>
      <c r="Y27" s="841"/>
      <c r="Z27" s="246"/>
      <c r="AA27" s="246"/>
      <c r="AB27" s="246"/>
      <c r="AC27" s="282"/>
      <c r="AD27" s="103"/>
      <c r="AE27" s="1"/>
      <c r="AF27" s="1"/>
      <c r="AG27" s="1"/>
      <c r="AH27" s="1"/>
      <c r="AI27" s="1"/>
    </row>
    <row r="28" spans="1:35">
      <c r="A28" s="310"/>
      <c r="B28" s="831"/>
      <c r="C28" s="832"/>
      <c r="D28" s="832"/>
      <c r="E28" s="832"/>
      <c r="F28" s="833"/>
      <c r="G28" s="311"/>
      <c r="H28" s="311"/>
      <c r="I28" s="311"/>
      <c r="J28" s="302"/>
      <c r="K28" s="302"/>
      <c r="L28" s="302"/>
      <c r="M28" s="312"/>
      <c r="N28" s="313"/>
      <c r="O28" s="313"/>
      <c r="P28" s="314"/>
      <c r="Q28" s="315"/>
      <c r="R28" s="315"/>
      <c r="S28" s="316"/>
      <c r="T28" s="317"/>
      <c r="U28" s="285"/>
      <c r="V28" s="318"/>
      <c r="W28" s="318"/>
      <c r="X28" s="318"/>
      <c r="Y28" s="319"/>
      <c r="Z28" s="320"/>
      <c r="AA28" s="319"/>
      <c r="AB28" s="321"/>
      <c r="AC28" s="282"/>
      <c r="AD28" s="103"/>
      <c r="AE28" s="1"/>
      <c r="AF28" s="1"/>
      <c r="AG28" s="1"/>
      <c r="AH28" s="1"/>
      <c r="AI28" s="1"/>
    </row>
    <row r="29" spans="1:35">
      <c r="A29" s="237">
        <v>1</v>
      </c>
      <c r="B29" s="831" t="s">
        <v>333</v>
      </c>
      <c r="C29" s="832"/>
      <c r="D29" s="832"/>
      <c r="E29" s="832"/>
      <c r="F29" s="833"/>
      <c r="G29" s="311"/>
      <c r="H29" s="311"/>
      <c r="I29" s="311"/>
      <c r="J29" s="302"/>
      <c r="K29" s="302"/>
      <c r="L29" s="302"/>
      <c r="M29" s="312"/>
      <c r="N29" s="313">
        <v>9.2200000000000006</v>
      </c>
      <c r="O29" s="313"/>
      <c r="P29" s="314">
        <v>13.42</v>
      </c>
      <c r="Q29" s="315">
        <v>76500</v>
      </c>
      <c r="R29" s="314">
        <v>13.42</v>
      </c>
      <c r="S29" s="316">
        <v>5.51</v>
      </c>
      <c r="T29" s="317">
        <f>SUM(N29+Q29)</f>
        <v>76509.22</v>
      </c>
      <c r="U29" s="285">
        <v>13.65</v>
      </c>
      <c r="V29" s="318"/>
      <c r="W29" s="318"/>
      <c r="X29" s="318"/>
      <c r="Y29" s="319">
        <f t="shared" ref="Y29:Y34" si="11">SUM(P29+Q29)</f>
        <v>76513.42</v>
      </c>
      <c r="Z29" s="320"/>
      <c r="AA29" s="320"/>
      <c r="AB29" s="322"/>
      <c r="AC29" s="282">
        <f t="shared" ref="AC29:AC34" si="12">SUM(P29+S29)</f>
        <v>18.93</v>
      </c>
      <c r="AD29" s="332">
        <f>SUM(R29+S29)</f>
        <v>18.93</v>
      </c>
      <c r="AE29" s="1"/>
      <c r="AF29" s="1"/>
      <c r="AG29" s="1"/>
      <c r="AH29" s="1"/>
      <c r="AI29" s="1"/>
    </row>
    <row r="30" spans="1:35">
      <c r="A30" s="79">
        <v>2</v>
      </c>
      <c r="B30" s="831" t="s">
        <v>334</v>
      </c>
      <c r="C30" s="832"/>
      <c r="D30" s="832"/>
      <c r="E30" s="832"/>
      <c r="F30" s="833"/>
      <c r="G30" s="311"/>
      <c r="H30" s="311"/>
      <c r="I30" s="311"/>
      <c r="J30" s="302"/>
      <c r="K30" s="302"/>
      <c r="L30" s="302"/>
      <c r="M30" s="312"/>
      <c r="N30" s="313">
        <v>9.2200000000000006</v>
      </c>
      <c r="O30" s="313"/>
      <c r="P30" s="314">
        <v>13.42</v>
      </c>
      <c r="Q30" s="315">
        <v>76500</v>
      </c>
      <c r="R30" s="314">
        <v>13.42</v>
      </c>
      <c r="S30" s="316">
        <v>6.07</v>
      </c>
      <c r="T30" s="317">
        <f>SUM(N30+Q30)</f>
        <v>76509.22</v>
      </c>
      <c r="U30" s="285">
        <v>13.64</v>
      </c>
      <c r="V30" s="318"/>
      <c r="W30" s="318"/>
      <c r="X30" s="318"/>
      <c r="Y30" s="319">
        <f t="shared" si="11"/>
        <v>76513.42</v>
      </c>
      <c r="Z30" s="320"/>
      <c r="AA30" s="320"/>
      <c r="AB30" s="322"/>
      <c r="AC30" s="282">
        <f t="shared" si="12"/>
        <v>19.490000000000002</v>
      </c>
      <c r="AD30" s="332">
        <f t="shared" ref="AD30:AD40" si="13">SUM(R30+S30)</f>
        <v>19.490000000000002</v>
      </c>
      <c r="AE30" s="1"/>
      <c r="AF30" s="1"/>
      <c r="AG30" s="1"/>
      <c r="AH30" s="1"/>
      <c r="AI30" s="1"/>
    </row>
    <row r="31" spans="1:35">
      <c r="A31" s="79">
        <v>3</v>
      </c>
      <c r="B31" s="831" t="s">
        <v>507</v>
      </c>
      <c r="C31" s="832"/>
      <c r="D31" s="832"/>
      <c r="E31" s="832"/>
      <c r="F31" s="833"/>
      <c r="G31" s="311"/>
      <c r="H31" s="311"/>
      <c r="I31" s="311"/>
      <c r="J31" s="302"/>
      <c r="K31" s="302"/>
      <c r="L31" s="302"/>
      <c r="M31" s="312"/>
      <c r="N31" s="313">
        <v>9.2200000000000006</v>
      </c>
      <c r="O31" s="313"/>
      <c r="P31" s="314">
        <v>13.42</v>
      </c>
      <c r="Q31" s="315">
        <v>76500</v>
      </c>
      <c r="R31" s="314">
        <v>13.42</v>
      </c>
      <c r="S31" s="316">
        <v>5.91</v>
      </c>
      <c r="T31" s="317">
        <f>SUM(N31+Q31)</f>
        <v>76509.22</v>
      </c>
      <c r="U31" s="285">
        <v>13.64</v>
      </c>
      <c r="V31" s="318"/>
      <c r="W31" s="318"/>
      <c r="X31" s="318"/>
      <c r="Y31" s="319">
        <f t="shared" ref="Y31" si="14">SUM(P31+Q31)</f>
        <v>76513.42</v>
      </c>
      <c r="Z31" s="320"/>
      <c r="AA31" s="320"/>
      <c r="AB31" s="322"/>
      <c r="AC31" s="282">
        <f t="shared" ref="AC31" si="15">SUM(P31+S31)</f>
        <v>19.329999999999998</v>
      </c>
      <c r="AD31" s="332">
        <f t="shared" si="13"/>
        <v>19.329999999999998</v>
      </c>
      <c r="AE31" s="1"/>
      <c r="AF31" s="1"/>
      <c r="AG31" s="1"/>
      <c r="AH31" s="1"/>
      <c r="AI31" s="1"/>
    </row>
    <row r="32" spans="1:35">
      <c r="A32" s="79">
        <v>4</v>
      </c>
      <c r="B32" s="323" t="s">
        <v>335</v>
      </c>
      <c r="C32" s="324"/>
      <c r="D32" s="324"/>
      <c r="E32" s="324"/>
      <c r="F32" s="325"/>
      <c r="G32" s="326"/>
      <c r="H32" s="326"/>
      <c r="I32" s="326"/>
      <c r="J32" s="326"/>
      <c r="K32" s="326"/>
      <c r="L32" s="326"/>
      <c r="M32" s="295">
        <v>39683</v>
      </c>
      <c r="N32" s="327">
        <v>17.78</v>
      </c>
      <c r="O32" s="327"/>
      <c r="P32" s="328">
        <v>25.88</v>
      </c>
      <c r="Q32" s="297">
        <v>164800</v>
      </c>
      <c r="R32" s="328">
        <v>25.88</v>
      </c>
      <c r="S32" s="316">
        <v>15.29</v>
      </c>
      <c r="T32" s="329">
        <f t="shared" ref="T32:T34" si="16">N32+Q32</f>
        <v>164817.78</v>
      </c>
      <c r="U32" s="285">
        <f t="shared" ref="U32:U34" si="17">SUM(N32+S32)</f>
        <v>33.07</v>
      </c>
      <c r="V32" s="330"/>
      <c r="W32" s="330"/>
      <c r="X32" s="330"/>
      <c r="Y32" s="320">
        <f t="shared" si="11"/>
        <v>164825.88</v>
      </c>
      <c r="Z32" s="331"/>
      <c r="AA32" s="684"/>
      <c r="AB32" s="227"/>
      <c r="AC32" s="282">
        <f t="shared" si="12"/>
        <v>41.17</v>
      </c>
      <c r="AD32" s="332">
        <f t="shared" si="13"/>
        <v>41.17</v>
      </c>
      <c r="AE32" s="1"/>
      <c r="AF32" s="1"/>
      <c r="AG32" s="1"/>
      <c r="AH32" s="1"/>
      <c r="AI32" s="1"/>
    </row>
    <row r="33" spans="1:35">
      <c r="A33" s="79">
        <v>5</v>
      </c>
      <c r="B33" s="323" t="s">
        <v>336</v>
      </c>
      <c r="C33" s="324"/>
      <c r="D33" s="324"/>
      <c r="E33" s="324"/>
      <c r="F33" s="325"/>
      <c r="G33" s="326"/>
      <c r="H33" s="326"/>
      <c r="I33" s="326"/>
      <c r="J33" s="326"/>
      <c r="K33" s="326"/>
      <c r="L33" s="326"/>
      <c r="M33" s="295">
        <v>39683</v>
      </c>
      <c r="N33" s="327">
        <v>17.78</v>
      </c>
      <c r="O33" s="327"/>
      <c r="P33" s="328">
        <v>25.88</v>
      </c>
      <c r="Q33" s="297">
        <v>164700</v>
      </c>
      <c r="R33" s="328">
        <v>25.88</v>
      </c>
      <c r="S33" s="316">
        <v>13.32</v>
      </c>
      <c r="T33" s="329">
        <f t="shared" si="16"/>
        <v>164717.78</v>
      </c>
      <c r="U33" s="285">
        <f t="shared" si="17"/>
        <v>31.1</v>
      </c>
      <c r="V33" s="330"/>
      <c r="W33" s="330"/>
      <c r="X33" s="330"/>
      <c r="Y33" s="320">
        <f t="shared" si="11"/>
        <v>164725.88</v>
      </c>
      <c r="Z33" s="331"/>
      <c r="AA33" s="684"/>
      <c r="AB33" s="227"/>
      <c r="AC33" s="282">
        <f t="shared" si="12"/>
        <v>39.200000000000003</v>
      </c>
      <c r="AD33" s="332">
        <f t="shared" si="13"/>
        <v>39.200000000000003</v>
      </c>
      <c r="AE33" s="1"/>
      <c r="AF33" s="1"/>
      <c r="AG33" s="1"/>
      <c r="AH33" s="1"/>
      <c r="AI33" s="1"/>
    </row>
    <row r="34" spans="1:35">
      <c r="A34" s="79">
        <v>6</v>
      </c>
      <c r="B34" s="323" t="s">
        <v>550</v>
      </c>
      <c r="C34" s="324"/>
      <c r="D34" s="324"/>
      <c r="E34" s="324"/>
      <c r="F34" s="325"/>
      <c r="G34" s="326"/>
      <c r="H34" s="326"/>
      <c r="I34" s="326"/>
      <c r="J34" s="326"/>
      <c r="K34" s="326"/>
      <c r="L34" s="326"/>
      <c r="M34" s="295">
        <v>39683</v>
      </c>
      <c r="N34" s="327">
        <v>17.78</v>
      </c>
      <c r="O34" s="327"/>
      <c r="P34" s="328">
        <v>25.88</v>
      </c>
      <c r="Q34" s="297">
        <v>164700</v>
      </c>
      <c r="R34" s="328">
        <v>25.88</v>
      </c>
      <c r="S34" s="316">
        <v>16.13</v>
      </c>
      <c r="T34" s="329">
        <f t="shared" si="16"/>
        <v>164717.78</v>
      </c>
      <c r="U34" s="285">
        <f t="shared" si="17"/>
        <v>33.909999999999997</v>
      </c>
      <c r="V34" s="330"/>
      <c r="W34" s="330"/>
      <c r="X34" s="330"/>
      <c r="Y34" s="320">
        <f t="shared" si="11"/>
        <v>164725.88</v>
      </c>
      <c r="Z34" s="331"/>
      <c r="AA34" s="684"/>
      <c r="AB34" s="227"/>
      <c r="AC34" s="282">
        <f t="shared" si="12"/>
        <v>42.01</v>
      </c>
      <c r="AD34" s="332">
        <f t="shared" si="13"/>
        <v>42.01</v>
      </c>
      <c r="AE34" s="1"/>
      <c r="AF34" s="1"/>
      <c r="AG34" s="1"/>
      <c r="AH34" s="1"/>
      <c r="AI34" s="1"/>
    </row>
    <row r="35" spans="1:35">
      <c r="A35" s="237">
        <v>7</v>
      </c>
      <c r="B35" s="678" t="s">
        <v>338</v>
      </c>
      <c r="C35" s="679"/>
      <c r="D35" s="679"/>
      <c r="E35" s="679"/>
      <c r="F35" s="680"/>
      <c r="G35" s="326"/>
      <c r="H35" s="326"/>
      <c r="I35" s="326"/>
      <c r="J35" s="326"/>
      <c r="K35" s="326"/>
      <c r="L35" s="326"/>
      <c r="M35" s="295">
        <v>44095</v>
      </c>
      <c r="N35" s="313">
        <v>19.75</v>
      </c>
      <c r="O35" s="313"/>
      <c r="P35" s="314">
        <v>28.76</v>
      </c>
      <c r="Q35" s="297">
        <v>80100</v>
      </c>
      <c r="R35" s="314">
        <v>28.76</v>
      </c>
      <c r="S35" s="316">
        <v>8.5299999999999994</v>
      </c>
      <c r="T35" s="329">
        <f>N35+Q35</f>
        <v>80119.75</v>
      </c>
      <c r="U35" s="285">
        <f>SUM(N35+S35)</f>
        <v>28.28</v>
      </c>
      <c r="V35" s="330"/>
      <c r="W35" s="330"/>
      <c r="X35" s="330"/>
      <c r="Y35" s="320">
        <f>SUM(P35+Q35)</f>
        <v>80128.759999999995</v>
      </c>
      <c r="Z35" s="320" t="e">
        <f>ROUND(Y35/#REF!,-1)</f>
        <v>#REF!</v>
      </c>
      <c r="AA35" s="320"/>
      <c r="AB35" s="322"/>
      <c r="AC35" s="282">
        <f t="shared" ref="AC35:AC40" si="18">SUM(P35+S35)</f>
        <v>37.29</v>
      </c>
      <c r="AD35" s="332">
        <f t="shared" si="13"/>
        <v>37.29</v>
      </c>
      <c r="AE35" s="1"/>
      <c r="AF35" s="1"/>
      <c r="AG35" s="1"/>
      <c r="AH35" s="1"/>
      <c r="AI35" s="1"/>
    </row>
    <row r="36" spans="1:35">
      <c r="A36" s="237">
        <v>8</v>
      </c>
      <c r="B36" s="678" t="s">
        <v>481</v>
      </c>
      <c r="C36" s="679"/>
      <c r="D36" s="679"/>
      <c r="E36" s="679"/>
      <c r="F36" s="680"/>
      <c r="G36" s="326"/>
      <c r="H36" s="326"/>
      <c r="I36" s="326"/>
      <c r="J36" s="326"/>
      <c r="K36" s="326"/>
      <c r="L36" s="326"/>
      <c r="M36" s="295">
        <v>44095</v>
      </c>
      <c r="N36" s="313">
        <v>19.75</v>
      </c>
      <c r="O36" s="313"/>
      <c r="P36" s="314">
        <v>25.88</v>
      </c>
      <c r="Q36" s="297">
        <v>80100</v>
      </c>
      <c r="R36" s="314">
        <v>25.88</v>
      </c>
      <c r="S36" s="316">
        <v>16.22</v>
      </c>
      <c r="T36" s="329">
        <f>N36+Q36</f>
        <v>80119.75</v>
      </c>
      <c r="U36" s="285">
        <f>SUM(N36+S36)</f>
        <v>35.97</v>
      </c>
      <c r="V36" s="330"/>
      <c r="W36" s="330"/>
      <c r="X36" s="330"/>
      <c r="Y36" s="320">
        <f>SUM(P36+Q36)</f>
        <v>80125.88</v>
      </c>
      <c r="Z36" s="320" t="e">
        <f>ROUND(Y36/#REF!,-1)</f>
        <v>#REF!</v>
      </c>
      <c r="AA36" s="320"/>
      <c r="AB36" s="322"/>
      <c r="AC36" s="282">
        <f t="shared" si="18"/>
        <v>42.099999999999994</v>
      </c>
      <c r="AD36" s="332">
        <f t="shared" si="13"/>
        <v>42.099999999999994</v>
      </c>
      <c r="AE36" s="1"/>
      <c r="AF36" s="1"/>
      <c r="AG36" s="1"/>
      <c r="AH36" s="1"/>
      <c r="AI36" s="1"/>
    </row>
    <row r="37" spans="1:35">
      <c r="A37" s="719">
        <v>9</v>
      </c>
      <c r="B37" s="323" t="s">
        <v>509</v>
      </c>
      <c r="C37" s="324"/>
      <c r="D37" s="324"/>
      <c r="E37" s="324"/>
      <c r="F37" s="325"/>
      <c r="G37" s="103"/>
      <c r="H37" s="103"/>
      <c r="I37" s="103"/>
      <c r="J37" s="103"/>
      <c r="K37" s="103"/>
      <c r="L37" s="103"/>
      <c r="M37" s="103"/>
      <c r="N37" s="103"/>
      <c r="O37" s="103"/>
      <c r="P37" s="314">
        <v>25.88</v>
      </c>
      <c r="Q37" s="103"/>
      <c r="R37" s="314">
        <v>25.88</v>
      </c>
      <c r="S37" s="316">
        <v>18.239999999999998</v>
      </c>
      <c r="T37" s="103"/>
      <c r="U37" s="103"/>
      <c r="V37" s="103"/>
      <c r="W37" s="103"/>
      <c r="X37" s="103"/>
      <c r="Y37" s="103"/>
      <c r="Z37" s="103"/>
      <c r="AA37" s="103"/>
      <c r="AB37" s="103"/>
      <c r="AC37" s="658">
        <f t="shared" si="18"/>
        <v>44.12</v>
      </c>
      <c r="AD37" s="332">
        <f t="shared" si="13"/>
        <v>44.12</v>
      </c>
      <c r="AE37" s="1"/>
      <c r="AF37" s="1"/>
      <c r="AG37" s="1"/>
      <c r="AH37" s="1"/>
      <c r="AI37" s="1"/>
    </row>
    <row r="38" spans="1:35">
      <c r="A38" s="719">
        <v>10</v>
      </c>
      <c r="B38" s="323" t="s">
        <v>535</v>
      </c>
      <c r="C38" s="324"/>
      <c r="D38" s="324"/>
      <c r="E38" s="324"/>
      <c r="F38" s="325"/>
      <c r="G38" s="103"/>
      <c r="H38" s="103"/>
      <c r="I38" s="103"/>
      <c r="J38" s="103"/>
      <c r="K38" s="103"/>
      <c r="L38" s="103"/>
      <c r="M38" s="103"/>
      <c r="N38" s="103"/>
      <c r="O38" s="103"/>
      <c r="P38" s="314">
        <v>25.88</v>
      </c>
      <c r="Q38" s="103"/>
      <c r="R38" s="314">
        <v>25.88</v>
      </c>
      <c r="S38" s="316">
        <v>18.100000000000001</v>
      </c>
      <c r="T38" s="103"/>
      <c r="U38" s="103"/>
      <c r="V38" s="103"/>
      <c r="W38" s="103"/>
      <c r="X38" s="103"/>
      <c r="Y38" s="103"/>
      <c r="Z38" s="103"/>
      <c r="AA38" s="103"/>
      <c r="AB38" s="103"/>
      <c r="AC38" s="658">
        <f t="shared" si="18"/>
        <v>43.980000000000004</v>
      </c>
      <c r="AD38" s="332">
        <f t="shared" si="13"/>
        <v>43.980000000000004</v>
      </c>
      <c r="AE38" s="1"/>
      <c r="AF38" s="1"/>
      <c r="AG38" s="1"/>
      <c r="AH38" s="1"/>
      <c r="AI38" s="1"/>
    </row>
    <row r="39" spans="1:35">
      <c r="A39" s="719">
        <v>11</v>
      </c>
      <c r="B39" s="323" t="s">
        <v>533</v>
      </c>
      <c r="C39" s="324"/>
      <c r="D39" s="324"/>
      <c r="E39" s="324"/>
      <c r="F39" s="325"/>
      <c r="G39" s="103"/>
      <c r="H39" s="103"/>
      <c r="I39" s="103"/>
      <c r="J39" s="103"/>
      <c r="K39" s="103"/>
      <c r="L39" s="103"/>
      <c r="M39" s="103"/>
      <c r="N39" s="103"/>
      <c r="O39" s="103"/>
      <c r="P39" s="314">
        <v>25.88</v>
      </c>
      <c r="Q39" s="103"/>
      <c r="R39" s="314">
        <v>25.88</v>
      </c>
      <c r="S39" s="316">
        <v>22.53</v>
      </c>
      <c r="T39" s="103"/>
      <c r="U39" s="103"/>
      <c r="V39" s="103"/>
      <c r="W39" s="103"/>
      <c r="X39" s="103"/>
      <c r="Y39" s="103"/>
      <c r="Z39" s="103"/>
      <c r="AA39" s="103"/>
      <c r="AB39" s="103"/>
      <c r="AC39" s="658">
        <f t="shared" si="18"/>
        <v>48.41</v>
      </c>
      <c r="AD39" s="332">
        <f t="shared" si="13"/>
        <v>48.41</v>
      </c>
      <c r="AE39" s="1"/>
      <c r="AF39" s="1"/>
      <c r="AG39" s="1"/>
      <c r="AH39" s="1"/>
      <c r="AI39" s="1"/>
    </row>
    <row r="40" spans="1:35">
      <c r="A40" s="719">
        <v>12</v>
      </c>
      <c r="B40" s="323" t="s">
        <v>534</v>
      </c>
      <c r="C40" s="324"/>
      <c r="D40" s="324"/>
      <c r="E40" s="324"/>
      <c r="F40" s="325"/>
      <c r="G40" s="103"/>
      <c r="H40" s="103"/>
      <c r="I40" s="103"/>
      <c r="J40" s="103"/>
      <c r="K40" s="103"/>
      <c r="L40" s="103"/>
      <c r="M40" s="103"/>
      <c r="N40" s="103"/>
      <c r="O40" s="103"/>
      <c r="P40" s="314">
        <v>25.88</v>
      </c>
      <c r="Q40" s="103"/>
      <c r="R40" s="314">
        <v>25.88</v>
      </c>
      <c r="S40" s="316">
        <v>26.13</v>
      </c>
      <c r="T40" s="103"/>
      <c r="U40" s="103"/>
      <c r="V40" s="103"/>
      <c r="W40" s="103"/>
      <c r="X40" s="103"/>
      <c r="Y40" s="103"/>
      <c r="Z40" s="103"/>
      <c r="AA40" s="103"/>
      <c r="AB40" s="103"/>
      <c r="AC40" s="658">
        <f t="shared" si="18"/>
        <v>52.01</v>
      </c>
      <c r="AD40" s="332">
        <f t="shared" si="13"/>
        <v>52.01</v>
      </c>
      <c r="AE40" s="1"/>
      <c r="AF40" s="1"/>
      <c r="AG40" s="1"/>
      <c r="AH40" s="1"/>
      <c r="AI40" s="1"/>
    </row>
    <row r="41" spans="1:35">
      <c r="A41" s="851" t="s">
        <v>339</v>
      </c>
      <c r="B41" s="807"/>
      <c r="C41" s="807"/>
      <c r="D41" s="807"/>
      <c r="E41" s="807"/>
      <c r="F41" s="807"/>
      <c r="G41" s="807"/>
      <c r="H41" s="807"/>
      <c r="I41" s="807"/>
      <c r="J41" s="807"/>
      <c r="K41" s="807"/>
      <c r="L41" s="807"/>
      <c r="M41" s="807"/>
      <c r="N41" s="807"/>
      <c r="O41" s="807"/>
      <c r="P41" s="807"/>
      <c r="Q41" s="807"/>
      <c r="R41" s="807"/>
      <c r="S41" s="807"/>
      <c r="T41" s="807"/>
      <c r="U41" s="807"/>
      <c r="V41" s="807"/>
      <c r="W41" s="807"/>
      <c r="X41" s="807"/>
      <c r="Y41" s="807"/>
      <c r="Z41" s="807"/>
      <c r="AA41" s="807"/>
      <c r="AB41" s="807"/>
      <c r="AC41" s="807"/>
      <c r="AD41" s="103"/>
      <c r="AE41" s="1"/>
      <c r="AF41" s="1"/>
      <c r="AG41" s="1"/>
      <c r="AH41" s="1"/>
      <c r="AI41" s="1"/>
    </row>
    <row r="42" spans="1:35">
      <c r="A42" s="237">
        <v>1</v>
      </c>
      <c r="B42" s="831" t="s">
        <v>340</v>
      </c>
      <c r="C42" s="832"/>
      <c r="D42" s="832"/>
      <c r="E42" s="832"/>
      <c r="F42" s="833"/>
      <c r="G42" s="311"/>
      <c r="H42" s="311"/>
      <c r="I42" s="311"/>
      <c r="J42" s="302"/>
      <c r="K42" s="302"/>
      <c r="L42" s="302"/>
      <c r="M42" s="312"/>
      <c r="N42" s="313">
        <v>9.2200000000000006</v>
      </c>
      <c r="O42" s="313"/>
      <c r="P42" s="314">
        <v>13.42</v>
      </c>
      <c r="Q42" s="315">
        <v>81800</v>
      </c>
      <c r="R42" s="314">
        <v>13.42</v>
      </c>
      <c r="S42" s="316">
        <v>11.63</v>
      </c>
      <c r="T42" s="317">
        <f>SUM(N42+Q42)</f>
        <v>81809.22</v>
      </c>
      <c r="U42" s="285">
        <v>18.309999999999999</v>
      </c>
      <c r="V42" s="318"/>
      <c r="W42" s="318"/>
      <c r="X42" s="318"/>
      <c r="Y42" s="319">
        <f t="shared" ref="Y42:Y46" si="19">SUM(P42+Q42)</f>
        <v>81813.42</v>
      </c>
      <c r="Z42" s="320" t="e">
        <f>ROUND(Y42/#REF!,-1)</f>
        <v>#REF!</v>
      </c>
      <c r="AA42" s="319"/>
      <c r="AB42" s="321"/>
      <c r="AC42" s="282">
        <f t="shared" ref="AC42:AC46" si="20">SUM(P42+S42)</f>
        <v>25.05</v>
      </c>
      <c r="AD42" s="332">
        <f>SUM(R42+S42)</f>
        <v>25.05</v>
      </c>
      <c r="AE42" s="1"/>
      <c r="AF42" s="1"/>
      <c r="AG42" s="63"/>
      <c r="AH42" s="1"/>
      <c r="AI42" s="1"/>
    </row>
    <row r="43" spans="1:35">
      <c r="A43" s="237">
        <v>2</v>
      </c>
      <c r="B43" s="831" t="s">
        <v>341</v>
      </c>
      <c r="C43" s="832"/>
      <c r="D43" s="832"/>
      <c r="E43" s="832"/>
      <c r="F43" s="833"/>
      <c r="G43" s="311"/>
      <c r="H43" s="311"/>
      <c r="I43" s="311"/>
      <c r="J43" s="302"/>
      <c r="K43" s="302"/>
      <c r="L43" s="302"/>
      <c r="M43" s="312"/>
      <c r="N43" s="313">
        <v>9.2200000000000006</v>
      </c>
      <c r="O43" s="313"/>
      <c r="P43" s="314">
        <v>13.42</v>
      </c>
      <c r="Q43" s="315">
        <v>76500</v>
      </c>
      <c r="R43" s="314">
        <v>13.42</v>
      </c>
      <c r="S43" s="316">
        <v>12.41</v>
      </c>
      <c r="T43" s="317">
        <f>SUM(N43+Q43)</f>
        <v>76509.22</v>
      </c>
      <c r="U43" s="285">
        <v>13.65</v>
      </c>
      <c r="V43" s="318"/>
      <c r="W43" s="318"/>
      <c r="X43" s="318"/>
      <c r="Y43" s="319">
        <f t="shared" si="19"/>
        <v>76513.42</v>
      </c>
      <c r="Z43" s="320"/>
      <c r="AA43" s="320"/>
      <c r="AB43" s="322"/>
      <c r="AC43" s="282">
        <f t="shared" si="20"/>
        <v>25.83</v>
      </c>
      <c r="AD43" s="332">
        <f t="shared" ref="AD43:AD50" si="21">SUM(R43+S43)</f>
        <v>25.83</v>
      </c>
      <c r="AE43" s="1"/>
      <c r="AF43" s="1"/>
      <c r="AG43" s="63"/>
      <c r="AH43" s="1"/>
      <c r="AI43" s="1"/>
    </row>
    <row r="44" spans="1:35">
      <c r="A44" s="237">
        <v>3</v>
      </c>
      <c r="B44" s="831" t="s">
        <v>479</v>
      </c>
      <c r="C44" s="832"/>
      <c r="D44" s="832"/>
      <c r="E44" s="832"/>
      <c r="F44" s="833"/>
      <c r="G44" s="311"/>
      <c r="H44" s="311"/>
      <c r="I44" s="311"/>
      <c r="J44" s="302"/>
      <c r="K44" s="302"/>
      <c r="L44" s="302"/>
      <c r="M44" s="312"/>
      <c r="N44" s="313">
        <v>9.2200000000000006</v>
      </c>
      <c r="O44" s="313"/>
      <c r="P44" s="314">
        <v>13.42</v>
      </c>
      <c r="Q44" s="315">
        <v>76500</v>
      </c>
      <c r="R44" s="314">
        <v>13.42</v>
      </c>
      <c r="S44" s="316">
        <v>11.46</v>
      </c>
      <c r="T44" s="317">
        <f>SUM(N44+Q44)</f>
        <v>76509.22</v>
      </c>
      <c r="U44" s="285">
        <v>13.65</v>
      </c>
      <c r="V44" s="318"/>
      <c r="W44" s="318"/>
      <c r="X44" s="318"/>
      <c r="Y44" s="319">
        <f t="shared" ref="Y44" si="22">SUM(P44+Q44)</f>
        <v>76513.42</v>
      </c>
      <c r="Z44" s="320"/>
      <c r="AA44" s="320"/>
      <c r="AB44" s="322"/>
      <c r="AC44" s="282">
        <f t="shared" ref="AC44" si="23">SUM(P44+S44)</f>
        <v>24.880000000000003</v>
      </c>
      <c r="AD44" s="332">
        <f t="shared" si="21"/>
        <v>24.880000000000003</v>
      </c>
      <c r="AE44" s="1"/>
      <c r="AF44" s="1"/>
      <c r="AG44" s="63"/>
      <c r="AH44" s="1"/>
      <c r="AI44" s="1"/>
    </row>
    <row r="45" spans="1:35">
      <c r="A45" s="79">
        <v>4</v>
      </c>
      <c r="B45" s="323" t="s">
        <v>343</v>
      </c>
      <c r="C45" s="324"/>
      <c r="D45" s="324"/>
      <c r="E45" s="324"/>
      <c r="F45" s="325"/>
      <c r="G45" s="326"/>
      <c r="H45" s="326"/>
      <c r="I45" s="326"/>
      <c r="J45" s="326"/>
      <c r="K45" s="326"/>
      <c r="L45" s="326"/>
      <c r="M45" s="295">
        <v>39683</v>
      </c>
      <c r="N45" s="327">
        <v>17.78</v>
      </c>
      <c r="O45" s="327"/>
      <c r="P45" s="328">
        <v>25.88</v>
      </c>
      <c r="Q45" s="297">
        <v>164700</v>
      </c>
      <c r="R45" s="328">
        <v>25.88</v>
      </c>
      <c r="S45" s="316">
        <v>17.04</v>
      </c>
      <c r="T45" s="329">
        <f t="shared" ref="T45:T46" si="24">N45+Q45</f>
        <v>164717.78</v>
      </c>
      <c r="U45" s="285">
        <f t="shared" ref="U45:U46" si="25">SUM(N45+S45)</f>
        <v>34.82</v>
      </c>
      <c r="V45" s="330"/>
      <c r="W45" s="330"/>
      <c r="X45" s="330"/>
      <c r="Y45" s="320">
        <f t="shared" si="19"/>
        <v>164725.88</v>
      </c>
      <c r="Z45" s="331"/>
      <c r="AA45" s="684"/>
      <c r="AB45" s="227"/>
      <c r="AC45" s="282">
        <f t="shared" si="20"/>
        <v>42.92</v>
      </c>
      <c r="AD45" s="332">
        <f t="shared" si="21"/>
        <v>42.92</v>
      </c>
      <c r="AE45" s="1"/>
      <c r="AF45" s="1"/>
      <c r="AG45" s="63"/>
      <c r="AH45" s="1"/>
      <c r="AI45" s="1"/>
    </row>
    <row r="46" spans="1:35">
      <c r="A46" s="79">
        <v>5</v>
      </c>
      <c r="B46" s="323" t="s">
        <v>344</v>
      </c>
      <c r="C46" s="324"/>
      <c r="D46" s="324"/>
      <c r="E46" s="324"/>
      <c r="F46" s="325"/>
      <c r="G46" s="326"/>
      <c r="H46" s="326"/>
      <c r="I46" s="326"/>
      <c r="J46" s="326"/>
      <c r="K46" s="326"/>
      <c r="L46" s="326"/>
      <c r="M46" s="295">
        <v>39683</v>
      </c>
      <c r="N46" s="327">
        <v>17.78</v>
      </c>
      <c r="O46" s="327"/>
      <c r="P46" s="328">
        <v>25.88</v>
      </c>
      <c r="Q46" s="297">
        <v>164700</v>
      </c>
      <c r="R46" s="328">
        <v>25.88</v>
      </c>
      <c r="S46" s="316">
        <v>20.010000000000002</v>
      </c>
      <c r="T46" s="329">
        <f t="shared" si="24"/>
        <v>164717.78</v>
      </c>
      <c r="U46" s="285">
        <f t="shared" si="25"/>
        <v>37.790000000000006</v>
      </c>
      <c r="V46" s="330"/>
      <c r="W46" s="330"/>
      <c r="X46" s="330"/>
      <c r="Y46" s="320">
        <f t="shared" si="19"/>
        <v>164725.88</v>
      </c>
      <c r="Z46" s="331"/>
      <c r="AA46" s="684"/>
      <c r="AB46" s="227"/>
      <c r="AC46" s="282">
        <f t="shared" si="20"/>
        <v>45.89</v>
      </c>
      <c r="AD46" s="332">
        <f t="shared" si="21"/>
        <v>45.89</v>
      </c>
      <c r="AE46" s="1"/>
      <c r="AF46" s="1"/>
      <c r="AG46" s="63"/>
      <c r="AH46" s="1"/>
      <c r="AI46" s="1"/>
    </row>
    <row r="47" spans="1:35">
      <c r="A47" s="237">
        <v>6</v>
      </c>
      <c r="B47" s="323" t="s">
        <v>535</v>
      </c>
      <c r="C47" s="324"/>
      <c r="D47" s="324"/>
      <c r="E47" s="324"/>
      <c r="F47" s="325"/>
      <c r="G47" s="103"/>
      <c r="H47" s="103"/>
      <c r="I47" s="103"/>
      <c r="J47" s="103"/>
      <c r="K47" s="103"/>
      <c r="L47" s="103"/>
      <c r="M47" s="103"/>
      <c r="N47" s="103"/>
      <c r="O47" s="103"/>
      <c r="P47" s="328">
        <v>25.88</v>
      </c>
      <c r="Q47" s="103"/>
      <c r="R47" s="328">
        <v>25.88</v>
      </c>
      <c r="S47" s="316">
        <v>21.43</v>
      </c>
      <c r="T47" s="103"/>
      <c r="U47" s="103"/>
      <c r="V47" s="103"/>
      <c r="W47" s="103"/>
      <c r="X47" s="103"/>
      <c r="Y47" s="103"/>
      <c r="Z47" s="103"/>
      <c r="AA47" s="103"/>
      <c r="AB47" s="103"/>
      <c r="AC47" s="658">
        <f>SUM(P47+S47)</f>
        <v>47.31</v>
      </c>
      <c r="AD47" s="332">
        <f t="shared" si="21"/>
        <v>47.31</v>
      </c>
      <c r="AE47" s="1"/>
      <c r="AF47" s="1"/>
      <c r="AG47" s="1"/>
      <c r="AH47" s="1"/>
      <c r="AI47" s="1"/>
    </row>
    <row r="48" spans="1:35">
      <c r="A48" s="719">
        <v>7</v>
      </c>
      <c r="B48" s="323" t="s">
        <v>533</v>
      </c>
      <c r="C48" s="324"/>
      <c r="D48" s="324"/>
      <c r="E48" s="324"/>
      <c r="F48" s="325"/>
      <c r="G48" s="103"/>
      <c r="H48" s="103"/>
      <c r="I48" s="103"/>
      <c r="J48" s="103"/>
      <c r="K48" s="103"/>
      <c r="L48" s="103"/>
      <c r="M48" s="103"/>
      <c r="N48" s="103"/>
      <c r="O48" s="103"/>
      <c r="P48" s="328">
        <v>25.88</v>
      </c>
      <c r="Q48" s="103"/>
      <c r="R48" s="328">
        <v>25.88</v>
      </c>
      <c r="S48" s="316">
        <v>25.86</v>
      </c>
      <c r="T48" s="103"/>
      <c r="U48" s="103"/>
      <c r="V48" s="103"/>
      <c r="W48" s="103"/>
      <c r="X48" s="103"/>
      <c r="Y48" s="103"/>
      <c r="Z48" s="103"/>
      <c r="AA48" s="103"/>
      <c r="AB48" s="103"/>
      <c r="AC48" s="658">
        <f>SUM(P48+S48)</f>
        <v>51.739999999999995</v>
      </c>
      <c r="AD48" s="332">
        <f t="shared" si="21"/>
        <v>51.739999999999995</v>
      </c>
      <c r="AE48" s="1"/>
      <c r="AF48" s="1"/>
      <c r="AG48" s="63"/>
      <c r="AH48" s="1"/>
      <c r="AI48" s="1"/>
    </row>
    <row r="49" spans="1:35">
      <c r="A49" s="719">
        <v>8</v>
      </c>
      <c r="B49" s="323" t="s">
        <v>534</v>
      </c>
      <c r="C49" s="324"/>
      <c r="D49" s="324"/>
      <c r="E49" s="324"/>
      <c r="F49" s="325"/>
      <c r="G49" s="103"/>
      <c r="H49" s="103"/>
      <c r="I49" s="103"/>
      <c r="J49" s="103"/>
      <c r="K49" s="103"/>
      <c r="L49" s="103"/>
      <c r="M49" s="103"/>
      <c r="N49" s="103"/>
      <c r="O49" s="103"/>
      <c r="P49" s="328">
        <v>25.88</v>
      </c>
      <c r="Q49" s="103"/>
      <c r="R49" s="328">
        <v>25.88</v>
      </c>
      <c r="S49" s="316">
        <v>29.46</v>
      </c>
      <c r="T49" s="103"/>
      <c r="U49" s="103"/>
      <c r="V49" s="103"/>
      <c r="W49" s="103"/>
      <c r="X49" s="103"/>
      <c r="Y49" s="103"/>
      <c r="Z49" s="103"/>
      <c r="AA49" s="103"/>
      <c r="AB49" s="103"/>
      <c r="AC49" s="658">
        <f>SUM(P49+S49)</f>
        <v>55.34</v>
      </c>
      <c r="AD49" s="332">
        <f t="shared" si="21"/>
        <v>55.34</v>
      </c>
      <c r="AE49" s="1"/>
      <c r="AF49" s="1"/>
      <c r="AG49" s="63"/>
      <c r="AH49" s="1"/>
      <c r="AI49" s="1"/>
    </row>
    <row r="50" spans="1:35">
      <c r="A50" s="237">
        <v>9</v>
      </c>
      <c r="B50" s="678" t="s">
        <v>338</v>
      </c>
      <c r="C50" s="679"/>
      <c r="D50" s="679"/>
      <c r="E50" s="679"/>
      <c r="F50" s="680"/>
      <c r="G50" s="326"/>
      <c r="H50" s="326"/>
      <c r="I50" s="326"/>
      <c r="J50" s="326"/>
      <c r="K50" s="326"/>
      <c r="L50" s="326"/>
      <c r="M50" s="295">
        <v>44095</v>
      </c>
      <c r="N50" s="313">
        <v>19.75</v>
      </c>
      <c r="O50" s="313"/>
      <c r="P50" s="314">
        <v>28.76</v>
      </c>
      <c r="Q50" s="297">
        <v>80100</v>
      </c>
      <c r="R50" s="314">
        <v>28.76</v>
      </c>
      <c r="S50" s="316">
        <v>12.06</v>
      </c>
      <c r="T50" s="329">
        <f>N50+Q50</f>
        <v>80119.75</v>
      </c>
      <c r="U50" s="285">
        <f>SUM(N50+S50)</f>
        <v>31.810000000000002</v>
      </c>
      <c r="V50" s="330"/>
      <c r="W50" s="330"/>
      <c r="X50" s="330"/>
      <c r="Y50" s="320">
        <f t="shared" ref="Y50" si="26">SUM(P50+Q50)</f>
        <v>80128.759999999995</v>
      </c>
      <c r="Z50" s="320" t="e">
        <f>ROUND(Y50/#REF!,-1)</f>
        <v>#REF!</v>
      </c>
      <c r="AA50" s="320"/>
      <c r="AB50" s="322"/>
      <c r="AC50" s="282">
        <f t="shared" ref="AC50" si="27">SUM(P50+S50)</f>
        <v>40.82</v>
      </c>
      <c r="AD50" s="332">
        <f t="shared" si="21"/>
        <v>40.82</v>
      </c>
      <c r="AE50" s="1"/>
      <c r="AF50" s="1"/>
      <c r="AG50" s="63"/>
      <c r="AH50" s="1"/>
      <c r="AI50" s="1"/>
    </row>
    <row r="51" spans="1:35">
      <c r="A51" s="237"/>
      <c r="B51" s="323"/>
      <c r="C51" s="324"/>
      <c r="D51" s="324"/>
      <c r="E51" s="324"/>
      <c r="F51" s="325"/>
      <c r="G51" s="103"/>
      <c r="H51" s="103"/>
      <c r="I51" s="103"/>
      <c r="J51" s="103"/>
      <c r="K51" s="103"/>
      <c r="L51" s="103"/>
      <c r="M51" s="103"/>
      <c r="N51" s="103"/>
      <c r="O51" s="103"/>
      <c r="P51" s="314"/>
      <c r="Q51" s="103"/>
      <c r="R51" s="314"/>
      <c r="S51" s="316"/>
      <c r="T51" s="103"/>
      <c r="U51" s="103"/>
      <c r="V51" s="103"/>
      <c r="W51" s="103"/>
      <c r="X51" s="103"/>
      <c r="Y51" s="103"/>
      <c r="Z51" s="103"/>
      <c r="AA51" s="103"/>
      <c r="AB51" s="103"/>
      <c r="AC51" s="658"/>
      <c r="AD51" s="332"/>
      <c r="AE51" s="1"/>
      <c r="AF51" s="1"/>
      <c r="AG51" s="63"/>
      <c r="AH51" s="1"/>
      <c r="AI51" s="1"/>
    </row>
    <row r="52" spans="1:35">
      <c r="A52" s="835" t="s">
        <v>345</v>
      </c>
      <c r="B52" s="835"/>
      <c r="C52" s="835"/>
      <c r="D52" s="835"/>
      <c r="E52" s="835"/>
      <c r="F52" s="835"/>
      <c r="G52" s="835"/>
      <c r="H52" s="835"/>
      <c r="I52" s="835"/>
      <c r="J52" s="835"/>
      <c r="K52" s="835"/>
      <c r="L52" s="835"/>
      <c r="M52" s="835"/>
      <c r="N52" s="835"/>
      <c r="O52" s="835"/>
      <c r="P52" s="835"/>
      <c r="Q52" s="835"/>
      <c r="R52" s="835"/>
      <c r="S52" s="835"/>
      <c r="T52" s="835"/>
      <c r="U52" s="835"/>
      <c r="V52" s="835"/>
      <c r="W52" s="835"/>
      <c r="X52" s="835"/>
      <c r="Y52" s="835"/>
      <c r="Z52" s="835"/>
      <c r="AA52" s="835"/>
      <c r="AB52" s="835"/>
      <c r="AC52" s="835"/>
      <c r="AD52" s="103"/>
      <c r="AE52" s="1"/>
      <c r="AF52" s="1"/>
      <c r="AG52" s="1"/>
      <c r="AH52" s="1"/>
      <c r="AI52" s="1"/>
    </row>
    <row r="53" spans="1:35">
      <c r="A53" s="237">
        <v>1</v>
      </c>
      <c r="B53" s="831" t="s">
        <v>346</v>
      </c>
      <c r="C53" s="832"/>
      <c r="D53" s="832"/>
      <c r="E53" s="832"/>
      <c r="F53" s="833"/>
      <c r="G53" s="103"/>
      <c r="H53" s="103"/>
      <c r="I53" s="103"/>
      <c r="J53" s="103"/>
      <c r="K53" s="103"/>
      <c r="L53" s="103"/>
      <c r="M53" s="103"/>
      <c r="N53" s="332">
        <v>31.5</v>
      </c>
      <c r="O53" s="332"/>
      <c r="P53" s="332">
        <v>48.17</v>
      </c>
      <c r="Q53" s="333">
        <v>52000</v>
      </c>
      <c r="R53" s="332">
        <v>48.17</v>
      </c>
      <c r="S53" s="332">
        <v>3.87</v>
      </c>
      <c r="T53" s="330">
        <f>N53+Q53</f>
        <v>52031.5</v>
      </c>
      <c r="U53" s="334">
        <f>SUM(N53+S53)</f>
        <v>35.369999999999997</v>
      </c>
      <c r="V53" s="330"/>
      <c r="W53" s="330"/>
      <c r="X53" s="330"/>
      <c r="Y53" s="320">
        <f>SUM(P53+Q53)</f>
        <v>52048.17</v>
      </c>
      <c r="Z53" s="320" t="e">
        <f>ROUND(Y53/#REF!,-1)</f>
        <v>#REF!</v>
      </c>
      <c r="AA53" s="335"/>
      <c r="AB53" s="336"/>
      <c r="AC53" s="282">
        <f>SUM(P53+S53)</f>
        <v>52.04</v>
      </c>
      <c r="AD53" s="332">
        <f>SUM(R53+S53)</f>
        <v>52.04</v>
      </c>
      <c r="AE53" s="1"/>
      <c r="AF53" s="1"/>
      <c r="AG53" s="1"/>
      <c r="AH53" s="1"/>
      <c r="AI53" s="1"/>
    </row>
    <row r="54" spans="1:35">
      <c r="A54" s="237">
        <v>2</v>
      </c>
      <c r="B54" s="831" t="s">
        <v>347</v>
      </c>
      <c r="C54" s="832"/>
      <c r="D54" s="832"/>
      <c r="E54" s="832"/>
      <c r="F54" s="833"/>
      <c r="G54" s="103"/>
      <c r="H54" s="103"/>
      <c r="I54" s="103"/>
      <c r="J54" s="103"/>
      <c r="K54" s="103"/>
      <c r="L54" s="103"/>
      <c r="M54" s="103"/>
      <c r="N54" s="332">
        <v>39.380000000000003</v>
      </c>
      <c r="O54" s="332"/>
      <c r="P54" s="332">
        <v>60.21</v>
      </c>
      <c r="Q54" s="333">
        <v>52000</v>
      </c>
      <c r="R54" s="332">
        <v>60.21</v>
      </c>
      <c r="S54" s="332">
        <v>3.87</v>
      </c>
      <c r="T54" s="330">
        <f>N54+Q54</f>
        <v>52039.38</v>
      </c>
      <c r="U54" s="334">
        <f>SUM(N54+S54)</f>
        <v>43.25</v>
      </c>
      <c r="V54" s="330"/>
      <c r="W54" s="330"/>
      <c r="X54" s="330"/>
      <c r="Y54" s="320">
        <f>SUM(P54+Q54)</f>
        <v>52060.21</v>
      </c>
      <c r="Z54" s="320" t="e">
        <f>ROUND(Y54/#REF!,-1)</f>
        <v>#REF!</v>
      </c>
      <c r="AA54" s="335"/>
      <c r="AB54" s="336"/>
      <c r="AC54" s="282">
        <f>SUM(P54+S54)</f>
        <v>64.08</v>
      </c>
      <c r="AD54" s="332">
        <f t="shared" ref="AD54:AD61" si="28">SUM(R54+S54)</f>
        <v>64.08</v>
      </c>
      <c r="AE54" s="1"/>
      <c r="AF54" s="1"/>
      <c r="AG54" s="1"/>
      <c r="AH54" s="1"/>
      <c r="AI54" s="1"/>
    </row>
    <row r="55" spans="1:35">
      <c r="A55" s="237"/>
      <c r="B55" s="831" t="s">
        <v>348</v>
      </c>
      <c r="C55" s="832"/>
      <c r="D55" s="832"/>
      <c r="E55" s="832"/>
      <c r="F55" s="833"/>
      <c r="G55" s="103"/>
      <c r="H55" s="103"/>
      <c r="I55" s="103"/>
      <c r="J55" s="103"/>
      <c r="K55" s="103"/>
      <c r="L55" s="103"/>
      <c r="M55" s="103"/>
      <c r="N55" s="332"/>
      <c r="O55" s="332"/>
      <c r="P55" s="332"/>
      <c r="Q55" s="333"/>
      <c r="R55" s="332"/>
      <c r="S55" s="332"/>
      <c r="T55" s="330"/>
      <c r="U55" s="334"/>
      <c r="V55" s="330"/>
      <c r="W55" s="330"/>
      <c r="X55" s="330"/>
      <c r="Y55" s="320"/>
      <c r="Z55" s="320"/>
      <c r="AA55" s="335"/>
      <c r="AB55" s="336"/>
      <c r="AC55" s="282"/>
      <c r="AD55" s="332"/>
      <c r="AE55" s="1"/>
      <c r="AF55" s="1"/>
      <c r="AG55" s="1"/>
      <c r="AH55" s="1"/>
      <c r="AI55" s="1"/>
    </row>
    <row r="56" spans="1:35">
      <c r="A56" s="237">
        <v>3</v>
      </c>
      <c r="B56" s="831" t="s">
        <v>349</v>
      </c>
      <c r="C56" s="832"/>
      <c r="D56" s="832"/>
      <c r="E56" s="832"/>
      <c r="F56" s="833"/>
      <c r="G56" s="103"/>
      <c r="H56" s="103"/>
      <c r="I56" s="103"/>
      <c r="J56" s="103"/>
      <c r="K56" s="103"/>
      <c r="L56" s="103"/>
      <c r="M56" s="103"/>
      <c r="N56" s="332">
        <v>31.5</v>
      </c>
      <c r="O56" s="332"/>
      <c r="P56" s="332">
        <v>48.17</v>
      </c>
      <c r="Q56" s="333">
        <v>45700</v>
      </c>
      <c r="R56" s="332">
        <v>48.17</v>
      </c>
      <c r="S56" s="332">
        <v>6.41</v>
      </c>
      <c r="T56" s="330">
        <f t="shared" ref="T56:T61" si="29">N56+Q56</f>
        <v>45731.5</v>
      </c>
      <c r="U56" s="334">
        <f t="shared" ref="U56:U61" si="30">SUM(N56+S56)</f>
        <v>37.909999999999997</v>
      </c>
      <c r="V56" s="330"/>
      <c r="W56" s="330"/>
      <c r="X56" s="330"/>
      <c r="Y56" s="320">
        <f t="shared" ref="Y56:Y61" si="31">SUM(P56+Q56)</f>
        <v>45748.17</v>
      </c>
      <c r="Z56" s="320" t="e">
        <f>ROUND(Y56/#REF!,-1)</f>
        <v>#REF!</v>
      </c>
      <c r="AA56" s="335"/>
      <c r="AB56" s="336"/>
      <c r="AC56" s="282">
        <f t="shared" ref="AC56:AC61" si="32">SUM(P56+S56)</f>
        <v>54.58</v>
      </c>
      <c r="AD56" s="332">
        <f t="shared" si="28"/>
        <v>54.58</v>
      </c>
      <c r="AE56" s="1"/>
      <c r="AF56" s="1"/>
      <c r="AG56" s="1"/>
      <c r="AH56" s="1"/>
      <c r="AI56" s="1"/>
    </row>
    <row r="57" spans="1:35">
      <c r="A57" s="237">
        <v>4</v>
      </c>
      <c r="B57" s="831" t="s">
        <v>350</v>
      </c>
      <c r="C57" s="832"/>
      <c r="D57" s="832"/>
      <c r="E57" s="832"/>
      <c r="F57" s="833"/>
      <c r="G57" s="103"/>
      <c r="H57" s="103"/>
      <c r="I57" s="103"/>
      <c r="J57" s="103"/>
      <c r="K57" s="103"/>
      <c r="L57" s="103"/>
      <c r="M57" s="103"/>
      <c r="N57" s="332">
        <v>31.5</v>
      </c>
      <c r="O57" s="332"/>
      <c r="P57" s="332">
        <v>48.17</v>
      </c>
      <c r="Q57" s="333">
        <v>45700</v>
      </c>
      <c r="R57" s="332">
        <v>48.17</v>
      </c>
      <c r="S57" s="332">
        <v>6.65</v>
      </c>
      <c r="T57" s="330">
        <f t="shared" si="29"/>
        <v>45731.5</v>
      </c>
      <c r="U57" s="334">
        <f t="shared" si="30"/>
        <v>38.15</v>
      </c>
      <c r="V57" s="330"/>
      <c r="W57" s="330"/>
      <c r="X57" s="330"/>
      <c r="Y57" s="320">
        <f t="shared" si="31"/>
        <v>45748.17</v>
      </c>
      <c r="Z57" s="320" t="e">
        <f>ROUND(Y57/#REF!,-1)</f>
        <v>#REF!</v>
      </c>
      <c r="AA57" s="335"/>
      <c r="AB57" s="336"/>
      <c r="AC57" s="282">
        <f t="shared" si="32"/>
        <v>54.82</v>
      </c>
      <c r="AD57" s="332">
        <f t="shared" si="28"/>
        <v>54.82</v>
      </c>
      <c r="AE57" s="1"/>
      <c r="AF57" s="1"/>
      <c r="AG57" s="1"/>
      <c r="AH57" s="1"/>
      <c r="AI57" s="1"/>
    </row>
    <row r="58" spans="1:35">
      <c r="A58" s="237">
        <v>5</v>
      </c>
      <c r="B58" s="831" t="s">
        <v>351</v>
      </c>
      <c r="C58" s="832"/>
      <c r="D58" s="832"/>
      <c r="E58" s="832"/>
      <c r="F58" s="833"/>
      <c r="G58" s="103"/>
      <c r="H58" s="103"/>
      <c r="I58" s="103"/>
      <c r="J58" s="103"/>
      <c r="K58" s="103"/>
      <c r="L58" s="103"/>
      <c r="M58" s="103"/>
      <c r="N58" s="332">
        <v>31.5</v>
      </c>
      <c r="O58" s="332"/>
      <c r="P58" s="332">
        <v>48.17</v>
      </c>
      <c r="Q58" s="333">
        <v>81400</v>
      </c>
      <c r="R58" s="332">
        <v>48.17</v>
      </c>
      <c r="S58" s="332">
        <v>12.41</v>
      </c>
      <c r="T58" s="330">
        <f t="shared" si="29"/>
        <v>81431.5</v>
      </c>
      <c r="U58" s="334">
        <f t="shared" si="30"/>
        <v>43.91</v>
      </c>
      <c r="V58" s="330"/>
      <c r="W58" s="330"/>
      <c r="X58" s="330"/>
      <c r="Y58" s="320">
        <f t="shared" si="31"/>
        <v>81448.17</v>
      </c>
      <c r="Z58" s="320" t="e">
        <f>ROUND(Y58/#REF!,-1)</f>
        <v>#REF!</v>
      </c>
      <c r="AA58" s="335"/>
      <c r="AB58" s="336"/>
      <c r="AC58" s="282">
        <f t="shared" si="32"/>
        <v>60.58</v>
      </c>
      <c r="AD58" s="332">
        <f t="shared" si="28"/>
        <v>60.58</v>
      </c>
      <c r="AE58" s="1"/>
      <c r="AF58" s="1"/>
      <c r="AG58" s="1"/>
      <c r="AH58" s="1"/>
      <c r="AI58" s="1"/>
    </row>
    <row r="59" spans="1:35">
      <c r="A59" s="237">
        <v>6</v>
      </c>
      <c r="B59" s="831" t="s">
        <v>352</v>
      </c>
      <c r="C59" s="832"/>
      <c r="D59" s="832"/>
      <c r="E59" s="832"/>
      <c r="F59" s="833"/>
      <c r="G59" s="103"/>
      <c r="H59" s="103"/>
      <c r="I59" s="103"/>
      <c r="J59" s="103"/>
      <c r="K59" s="103"/>
      <c r="L59" s="103"/>
      <c r="M59" s="103"/>
      <c r="N59" s="332">
        <v>31.5</v>
      </c>
      <c r="O59" s="332"/>
      <c r="P59" s="332">
        <v>48.17</v>
      </c>
      <c r="Q59" s="333">
        <v>81400</v>
      </c>
      <c r="R59" s="332">
        <v>48.17</v>
      </c>
      <c r="S59" s="332">
        <v>12.41</v>
      </c>
      <c r="T59" s="330">
        <f t="shared" si="29"/>
        <v>81431.5</v>
      </c>
      <c r="U59" s="334">
        <f t="shared" si="30"/>
        <v>43.91</v>
      </c>
      <c r="V59" s="330"/>
      <c r="W59" s="330"/>
      <c r="X59" s="330"/>
      <c r="Y59" s="320">
        <f t="shared" si="31"/>
        <v>81448.17</v>
      </c>
      <c r="Z59" s="320" t="e">
        <f>ROUND(Y59/#REF!,-1)</f>
        <v>#REF!</v>
      </c>
      <c r="AA59" s="335"/>
      <c r="AB59" s="336"/>
      <c r="AC59" s="282">
        <f t="shared" si="32"/>
        <v>60.58</v>
      </c>
      <c r="AD59" s="332">
        <f t="shared" si="28"/>
        <v>60.58</v>
      </c>
      <c r="AE59" s="1"/>
      <c r="AF59" s="1"/>
      <c r="AG59" s="1"/>
      <c r="AH59" s="1"/>
      <c r="AI59" s="1"/>
    </row>
    <row r="60" spans="1:35">
      <c r="A60" s="237">
        <v>7</v>
      </c>
      <c r="B60" s="831" t="s">
        <v>353</v>
      </c>
      <c r="C60" s="832"/>
      <c r="D60" s="832"/>
      <c r="E60" s="832"/>
      <c r="F60" s="833"/>
      <c r="G60" s="103"/>
      <c r="H60" s="103"/>
      <c r="I60" s="103"/>
      <c r="J60" s="103"/>
      <c r="K60" s="103"/>
      <c r="L60" s="103"/>
      <c r="M60" s="103"/>
      <c r="N60" s="332">
        <v>31.5</v>
      </c>
      <c r="O60" s="332"/>
      <c r="P60" s="332">
        <v>48.17</v>
      </c>
      <c r="Q60" s="333">
        <v>81400</v>
      </c>
      <c r="R60" s="332">
        <v>48.17</v>
      </c>
      <c r="S60" s="332">
        <v>12.41</v>
      </c>
      <c r="T60" s="330">
        <f t="shared" si="29"/>
        <v>81431.5</v>
      </c>
      <c r="U60" s="334">
        <f t="shared" si="30"/>
        <v>43.91</v>
      </c>
      <c r="V60" s="330"/>
      <c r="W60" s="330"/>
      <c r="X60" s="330"/>
      <c r="Y60" s="320">
        <f t="shared" si="31"/>
        <v>81448.17</v>
      </c>
      <c r="Z60" s="320" t="e">
        <f>ROUND(Y60/#REF!,-1)</f>
        <v>#REF!</v>
      </c>
      <c r="AA60" s="335"/>
      <c r="AB60" s="336"/>
      <c r="AC60" s="282">
        <f t="shared" si="32"/>
        <v>60.58</v>
      </c>
      <c r="AD60" s="332">
        <f t="shared" si="28"/>
        <v>60.58</v>
      </c>
      <c r="AE60" s="1"/>
      <c r="AF60" s="1"/>
      <c r="AG60" s="1"/>
      <c r="AH60" s="1"/>
      <c r="AI60" s="1"/>
    </row>
    <row r="61" spans="1:35">
      <c r="A61" s="237">
        <v>8</v>
      </c>
      <c r="B61" s="831" t="s">
        <v>354</v>
      </c>
      <c r="C61" s="832"/>
      <c r="D61" s="832"/>
      <c r="E61" s="832"/>
      <c r="F61" s="833"/>
      <c r="G61" s="103"/>
      <c r="H61" s="103"/>
      <c r="I61" s="103"/>
      <c r="J61" s="103"/>
      <c r="K61" s="103"/>
      <c r="L61" s="103"/>
      <c r="M61" s="103"/>
      <c r="N61" s="332">
        <v>31.5</v>
      </c>
      <c r="O61" s="332"/>
      <c r="P61" s="332">
        <v>48.17</v>
      </c>
      <c r="Q61" s="333">
        <v>81400</v>
      </c>
      <c r="R61" s="332">
        <v>48.17</v>
      </c>
      <c r="S61" s="332">
        <v>12.41</v>
      </c>
      <c r="T61" s="330">
        <f t="shared" si="29"/>
        <v>81431.5</v>
      </c>
      <c r="U61" s="334">
        <f t="shared" si="30"/>
        <v>43.91</v>
      </c>
      <c r="V61" s="330"/>
      <c r="W61" s="330"/>
      <c r="X61" s="330"/>
      <c r="Y61" s="320">
        <f t="shared" si="31"/>
        <v>81448.17</v>
      </c>
      <c r="Z61" s="320" t="e">
        <f>ROUND(Y61/#REF!,-1)</f>
        <v>#REF!</v>
      </c>
      <c r="AA61" s="335"/>
      <c r="AB61" s="336"/>
      <c r="AC61" s="282">
        <f t="shared" si="32"/>
        <v>60.58</v>
      </c>
      <c r="AD61" s="332">
        <f t="shared" si="28"/>
        <v>60.58</v>
      </c>
      <c r="AE61" s="1"/>
      <c r="AF61" s="1"/>
      <c r="AG61" s="1"/>
      <c r="AH61" s="1"/>
      <c r="AI61" s="1"/>
    </row>
    <row r="62" spans="1:35">
      <c r="A62" s="835" t="s">
        <v>355</v>
      </c>
      <c r="B62" s="835"/>
      <c r="C62" s="835"/>
      <c r="D62" s="835"/>
      <c r="E62" s="835"/>
      <c r="F62" s="835"/>
      <c r="G62" s="835"/>
      <c r="H62" s="835"/>
      <c r="I62" s="835"/>
      <c r="J62" s="835"/>
      <c r="K62" s="835"/>
      <c r="L62" s="835"/>
      <c r="M62" s="835"/>
      <c r="N62" s="835"/>
      <c r="O62" s="835"/>
      <c r="P62" s="835"/>
      <c r="Q62" s="835"/>
      <c r="R62" s="835"/>
      <c r="S62" s="835"/>
      <c r="T62" s="835"/>
      <c r="U62" s="835"/>
      <c r="V62" s="835"/>
      <c r="W62" s="835"/>
      <c r="X62" s="835"/>
      <c r="Y62" s="835"/>
      <c r="Z62" s="835"/>
      <c r="AA62" s="835"/>
      <c r="AB62" s="835"/>
      <c r="AC62" s="835"/>
      <c r="AD62" s="103"/>
      <c r="AE62" s="1"/>
      <c r="AF62" s="1"/>
      <c r="AG62" s="1"/>
      <c r="AH62" s="1"/>
      <c r="AI62" s="1"/>
    </row>
    <row r="63" spans="1:35">
      <c r="A63" s="237">
        <v>1</v>
      </c>
      <c r="B63" s="831" t="s">
        <v>356</v>
      </c>
      <c r="C63" s="832"/>
      <c r="D63" s="832"/>
      <c r="E63" s="832"/>
      <c r="F63" s="833"/>
      <c r="G63" s="720"/>
      <c r="H63" s="720"/>
      <c r="I63" s="720"/>
      <c r="J63" s="720"/>
      <c r="K63" s="720"/>
      <c r="L63" s="720"/>
      <c r="M63" s="720"/>
      <c r="N63" s="721">
        <v>51.58</v>
      </c>
      <c r="O63" s="721"/>
      <c r="P63" s="721">
        <v>78.87</v>
      </c>
      <c r="Q63" s="722">
        <v>52000</v>
      </c>
      <c r="R63" s="721">
        <v>78.87</v>
      </c>
      <c r="S63" s="721">
        <v>3.6</v>
      </c>
      <c r="T63" s="330">
        <f>N63+Q63</f>
        <v>52051.58</v>
      </c>
      <c r="U63" s="334">
        <v>62.13</v>
      </c>
      <c r="V63" s="330"/>
      <c r="W63" s="330"/>
      <c r="X63" s="330"/>
      <c r="Y63" s="320">
        <f>SUM(P63+Q63)</f>
        <v>52078.87</v>
      </c>
      <c r="Z63" s="320" t="e">
        <f>ROUND(Y63/#REF!,-1)</f>
        <v>#REF!</v>
      </c>
      <c r="AA63" s="335"/>
      <c r="AB63" s="336"/>
      <c r="AC63" s="282">
        <f>SUM(P63+S63)</f>
        <v>82.47</v>
      </c>
      <c r="AD63" s="332">
        <f>SUM(R63+S63)</f>
        <v>82.47</v>
      </c>
      <c r="AE63" s="1"/>
      <c r="AF63" s="1"/>
      <c r="AG63" s="1"/>
      <c r="AH63" s="1"/>
      <c r="AI63" s="1"/>
    </row>
    <row r="64" spans="1:35">
      <c r="A64" s="237"/>
      <c r="B64" s="675" t="s">
        <v>357</v>
      </c>
      <c r="C64" s="676"/>
      <c r="D64" s="676"/>
      <c r="E64" s="676"/>
      <c r="F64" s="677"/>
      <c r="G64" s="720">
        <v>37.33</v>
      </c>
      <c r="H64" s="720">
        <v>6.13</v>
      </c>
      <c r="I64" s="720">
        <v>43.46</v>
      </c>
      <c r="J64" s="720" t="s">
        <v>358</v>
      </c>
      <c r="K64" s="720" t="s">
        <v>359</v>
      </c>
      <c r="L64" s="720"/>
      <c r="M64" s="720"/>
      <c r="N64" s="721">
        <v>34.42</v>
      </c>
      <c r="O64" s="721"/>
      <c r="P64" s="721">
        <v>52.58</v>
      </c>
      <c r="Q64" s="722">
        <v>6.13</v>
      </c>
      <c r="R64" s="721">
        <v>52.58</v>
      </c>
      <c r="S64" s="723">
        <v>3.6</v>
      </c>
      <c r="T64" s="724">
        <v>43.46</v>
      </c>
      <c r="U64" s="724" t="s">
        <v>358</v>
      </c>
      <c r="V64" s="724" t="s">
        <v>359</v>
      </c>
      <c r="W64" s="330"/>
      <c r="X64" s="330"/>
      <c r="Y64" s="320"/>
      <c r="Z64" s="320"/>
      <c r="AA64" s="335"/>
      <c r="AB64" s="336"/>
      <c r="AC64" s="282">
        <f>SUM(P64+S64)</f>
        <v>56.18</v>
      </c>
      <c r="AD64" s="332">
        <f t="shared" ref="AD64:AD69" si="33">SUM(R64+S64)</f>
        <v>56.18</v>
      </c>
      <c r="AE64" s="1"/>
      <c r="AF64" s="1"/>
      <c r="AG64" s="1"/>
      <c r="AH64" s="1"/>
      <c r="AI64" s="1"/>
    </row>
    <row r="65" spans="1:35">
      <c r="A65" s="237">
        <v>2</v>
      </c>
      <c r="B65" s="831" t="s">
        <v>360</v>
      </c>
      <c r="C65" s="832"/>
      <c r="D65" s="832"/>
      <c r="E65" s="832"/>
      <c r="F65" s="833"/>
      <c r="G65" s="103"/>
      <c r="H65" s="103"/>
      <c r="I65" s="103"/>
      <c r="J65" s="103"/>
      <c r="K65" s="103"/>
      <c r="L65" s="103"/>
      <c r="M65" s="103"/>
      <c r="N65" s="332">
        <v>51.58</v>
      </c>
      <c r="O65" s="332"/>
      <c r="P65" s="332">
        <v>78.87</v>
      </c>
      <c r="Q65" s="333">
        <v>52000</v>
      </c>
      <c r="R65" s="332">
        <v>78.87</v>
      </c>
      <c r="S65" s="332">
        <v>3.6</v>
      </c>
      <c r="T65" s="330">
        <f>N65+Q65</f>
        <v>52051.58</v>
      </c>
      <c r="U65" s="334">
        <v>62.13</v>
      </c>
      <c r="V65" s="330"/>
      <c r="W65" s="330"/>
      <c r="X65" s="330"/>
      <c r="Y65" s="320">
        <f>SUM(P65+Q65)</f>
        <v>52078.87</v>
      </c>
      <c r="Z65" s="320" t="e">
        <f>ROUND(Y65/#REF!,-1)</f>
        <v>#REF!</v>
      </c>
      <c r="AA65" s="335"/>
      <c r="AB65" s="336"/>
      <c r="AC65" s="282">
        <f>SUM(P65+S65)</f>
        <v>82.47</v>
      </c>
      <c r="AD65" s="332">
        <f t="shared" si="33"/>
        <v>82.47</v>
      </c>
      <c r="AE65" s="1"/>
      <c r="AF65" s="1"/>
      <c r="AG65" s="1"/>
      <c r="AH65" s="1"/>
      <c r="AI65" s="1"/>
    </row>
    <row r="66" spans="1:35">
      <c r="A66" s="237"/>
      <c r="B66" s="831" t="s">
        <v>348</v>
      </c>
      <c r="C66" s="832"/>
      <c r="D66" s="832"/>
      <c r="E66" s="832"/>
      <c r="F66" s="833"/>
      <c r="G66" s="103"/>
      <c r="H66" s="103"/>
      <c r="I66" s="103"/>
      <c r="J66" s="103"/>
      <c r="K66" s="103"/>
      <c r="L66" s="103"/>
      <c r="M66" s="103"/>
      <c r="N66" s="332"/>
      <c r="O66" s="332"/>
      <c r="P66" s="332"/>
      <c r="Q66" s="333"/>
      <c r="R66" s="332"/>
      <c r="S66" s="332"/>
      <c r="T66" s="330"/>
      <c r="U66" s="334"/>
      <c r="V66" s="330"/>
      <c r="W66" s="330"/>
      <c r="X66" s="330"/>
      <c r="Y66" s="320"/>
      <c r="Z66" s="320"/>
      <c r="AA66" s="335"/>
      <c r="AB66" s="336"/>
      <c r="AC66" s="282"/>
      <c r="AD66" s="332"/>
      <c r="AE66" s="1"/>
      <c r="AF66" s="1"/>
      <c r="AG66" s="1"/>
      <c r="AH66" s="1"/>
      <c r="AI66" s="1"/>
    </row>
    <row r="67" spans="1:35">
      <c r="A67" s="237">
        <v>3</v>
      </c>
      <c r="B67" s="831" t="s">
        <v>361</v>
      </c>
      <c r="C67" s="832"/>
      <c r="D67" s="832"/>
      <c r="E67" s="832"/>
      <c r="F67" s="833"/>
      <c r="G67" s="103"/>
      <c r="H67" s="103"/>
      <c r="I67" s="103"/>
      <c r="J67" s="103"/>
      <c r="K67" s="103"/>
      <c r="L67" s="103"/>
      <c r="M67" s="103"/>
      <c r="N67" s="332">
        <v>51.58</v>
      </c>
      <c r="O67" s="332"/>
      <c r="P67" s="332">
        <v>78.87</v>
      </c>
      <c r="Q67" s="333">
        <v>81400</v>
      </c>
      <c r="R67" s="332">
        <v>78.87</v>
      </c>
      <c r="S67" s="332">
        <v>7.38</v>
      </c>
      <c r="T67" s="330">
        <f>N67+Q67</f>
        <v>81451.58</v>
      </c>
      <c r="U67" s="334">
        <f>SUM(P67+S67)</f>
        <v>86.25</v>
      </c>
      <c r="V67" s="330"/>
      <c r="W67" s="330"/>
      <c r="X67" s="330"/>
      <c r="Y67" s="320">
        <f>SUM(P67+Q67)</f>
        <v>81478.87</v>
      </c>
      <c r="Z67" s="320" t="e">
        <f>ROUND(Y67/#REF!,-1)</f>
        <v>#REF!</v>
      </c>
      <c r="AA67" s="335"/>
      <c r="AB67" s="336"/>
      <c r="AC67" s="282">
        <f>SUM(P67+S67)</f>
        <v>86.25</v>
      </c>
      <c r="AD67" s="332">
        <f t="shared" si="33"/>
        <v>86.25</v>
      </c>
      <c r="AE67" s="1"/>
      <c r="AF67" s="1"/>
      <c r="AG67" s="1"/>
      <c r="AH67" s="1"/>
      <c r="AI67" s="1"/>
    </row>
    <row r="68" spans="1:35">
      <c r="A68" s="237">
        <v>4</v>
      </c>
      <c r="B68" s="831" t="s">
        <v>352</v>
      </c>
      <c r="C68" s="832"/>
      <c r="D68" s="832"/>
      <c r="E68" s="832"/>
      <c r="F68" s="833"/>
      <c r="G68" s="103"/>
      <c r="H68" s="103"/>
      <c r="I68" s="103"/>
      <c r="J68" s="103"/>
      <c r="K68" s="103"/>
      <c r="L68" s="103"/>
      <c r="M68" s="103"/>
      <c r="N68" s="332">
        <v>51.58</v>
      </c>
      <c r="O68" s="332"/>
      <c r="P68" s="332">
        <v>78.87</v>
      </c>
      <c r="Q68" s="333">
        <v>81400</v>
      </c>
      <c r="R68" s="332">
        <v>78.87</v>
      </c>
      <c r="S68" s="332">
        <v>14.26</v>
      </c>
      <c r="T68" s="330">
        <f>N68+Q68</f>
        <v>81451.58</v>
      </c>
      <c r="U68" s="334">
        <f>SUM(P68+S68)</f>
        <v>93.13000000000001</v>
      </c>
      <c r="V68" s="330"/>
      <c r="W68" s="330"/>
      <c r="X68" s="330"/>
      <c r="Y68" s="320">
        <f>SUM(P68+Q68)</f>
        <v>81478.87</v>
      </c>
      <c r="Z68" s="320" t="e">
        <f>ROUND(Y68/#REF!,-1)</f>
        <v>#REF!</v>
      </c>
      <c r="AA68" s="335"/>
      <c r="AB68" s="336"/>
      <c r="AC68" s="282">
        <f>SUM(P68+S68)</f>
        <v>93.13000000000001</v>
      </c>
      <c r="AD68" s="332">
        <f t="shared" si="33"/>
        <v>93.13000000000001</v>
      </c>
      <c r="AE68" s="1"/>
      <c r="AF68" s="1"/>
      <c r="AG68" s="1"/>
      <c r="AH68" s="1"/>
      <c r="AI68" s="1"/>
    </row>
    <row r="69" spans="1:35">
      <c r="A69" s="237">
        <v>5</v>
      </c>
      <c r="B69" s="831" t="s">
        <v>362</v>
      </c>
      <c r="C69" s="832"/>
      <c r="D69" s="832"/>
      <c r="E69" s="832"/>
      <c r="F69" s="833"/>
      <c r="G69" s="103"/>
      <c r="H69" s="103"/>
      <c r="I69" s="103"/>
      <c r="J69" s="103"/>
      <c r="K69" s="103"/>
      <c r="L69" s="103"/>
      <c r="M69" s="103"/>
      <c r="N69" s="332">
        <v>51.58</v>
      </c>
      <c r="O69" s="332"/>
      <c r="P69" s="332">
        <v>78.87</v>
      </c>
      <c r="Q69" s="333">
        <v>81400</v>
      </c>
      <c r="R69" s="332">
        <v>78.87</v>
      </c>
      <c r="S69" s="332">
        <v>10.82</v>
      </c>
      <c r="T69" s="330">
        <f>N69+Q69</f>
        <v>81451.58</v>
      </c>
      <c r="U69" s="334">
        <f>SUM(P69+S69)</f>
        <v>89.69</v>
      </c>
      <c r="V69" s="330"/>
      <c r="W69" s="330"/>
      <c r="X69" s="330"/>
      <c r="Y69" s="320">
        <f>SUM(P69+Q69)</f>
        <v>81478.87</v>
      </c>
      <c r="Z69" s="320" t="e">
        <f>ROUND(Y69/#REF!,-1)</f>
        <v>#REF!</v>
      </c>
      <c r="AA69" s="335"/>
      <c r="AB69" s="336"/>
      <c r="AC69" s="282">
        <f>SUM(P69+S69)</f>
        <v>89.69</v>
      </c>
      <c r="AD69" s="332">
        <f t="shared" si="33"/>
        <v>89.69</v>
      </c>
      <c r="AE69" s="1"/>
      <c r="AF69" s="1"/>
      <c r="AG69" s="1"/>
      <c r="AH69" s="1"/>
      <c r="AI69" s="1"/>
    </row>
    <row r="70" spans="1:35">
      <c r="A70" s="237"/>
      <c r="B70" s="831"/>
      <c r="C70" s="832"/>
      <c r="D70" s="832"/>
      <c r="E70" s="832"/>
      <c r="F70" s="833"/>
      <c r="G70" s="103"/>
      <c r="H70" s="103"/>
      <c r="I70" s="103"/>
      <c r="J70" s="103"/>
      <c r="K70" s="103"/>
      <c r="L70" s="103"/>
      <c r="M70" s="103"/>
      <c r="N70" s="332"/>
      <c r="O70" s="332"/>
      <c r="P70" s="332"/>
      <c r="Q70" s="333"/>
      <c r="R70" s="333"/>
      <c r="S70" s="332"/>
      <c r="T70" s="330"/>
      <c r="U70" s="334">
        <f>SUM(P70+S70)</f>
        <v>0</v>
      </c>
      <c r="V70" s="330"/>
      <c r="W70" s="330"/>
      <c r="X70" s="330"/>
      <c r="Y70" s="320"/>
      <c r="Z70" s="320"/>
      <c r="AA70" s="335"/>
      <c r="AB70" s="336"/>
      <c r="AC70" s="282"/>
      <c r="AD70" s="103"/>
      <c r="AE70" s="1"/>
      <c r="AF70" s="1"/>
      <c r="AG70" s="1"/>
      <c r="AH70" s="1"/>
      <c r="AI70" s="1"/>
    </row>
    <row r="71" spans="1:35">
      <c r="A71" s="835" t="s">
        <v>363</v>
      </c>
      <c r="B71" s="835"/>
      <c r="C71" s="835"/>
      <c r="D71" s="835"/>
      <c r="E71" s="835"/>
      <c r="F71" s="835"/>
      <c r="G71" s="835"/>
      <c r="H71" s="835"/>
      <c r="I71" s="835"/>
      <c r="J71" s="835"/>
      <c r="K71" s="835"/>
      <c r="L71" s="835"/>
      <c r="M71" s="835"/>
      <c r="N71" s="835"/>
      <c r="O71" s="835"/>
      <c r="P71" s="835"/>
      <c r="Q71" s="835"/>
      <c r="R71" s="835"/>
      <c r="S71" s="835"/>
      <c r="T71" s="835"/>
      <c r="U71" s="835"/>
      <c r="V71" s="835"/>
      <c r="W71" s="835"/>
      <c r="X71" s="835"/>
      <c r="Y71" s="835"/>
      <c r="Z71" s="835"/>
      <c r="AA71" s="835"/>
      <c r="AB71" s="835"/>
      <c r="AC71" s="835"/>
      <c r="AD71" s="103"/>
      <c r="AE71" s="1"/>
      <c r="AF71" s="1"/>
      <c r="AG71" s="1"/>
      <c r="AH71" s="1"/>
      <c r="AI71" s="1"/>
    </row>
    <row r="72" spans="1:35">
      <c r="A72" s="237">
        <v>1</v>
      </c>
      <c r="B72" s="831" t="s">
        <v>364</v>
      </c>
      <c r="C72" s="832"/>
      <c r="D72" s="832"/>
      <c r="E72" s="832"/>
      <c r="F72" s="832"/>
      <c r="G72" s="337"/>
      <c r="H72" s="338"/>
      <c r="I72" s="338"/>
      <c r="J72" s="338"/>
      <c r="K72" s="338"/>
      <c r="L72" s="338"/>
      <c r="M72" s="338"/>
      <c r="N72" s="339">
        <v>27.64</v>
      </c>
      <c r="O72" s="339"/>
      <c r="P72" s="339">
        <v>40.26</v>
      </c>
      <c r="Q72" s="340">
        <v>10300</v>
      </c>
      <c r="R72" s="339">
        <v>40.26</v>
      </c>
      <c r="S72" s="339">
        <v>1.41</v>
      </c>
      <c r="T72" s="340">
        <f>SUM(N72+Q72)</f>
        <v>10327.64</v>
      </c>
      <c r="U72" s="339">
        <f>SUM(N72+S72)</f>
        <v>29.05</v>
      </c>
      <c r="V72" s="340"/>
      <c r="W72" s="340"/>
      <c r="X72" s="340"/>
      <c r="Y72" s="341">
        <f>SUM(P72+Q72)</f>
        <v>10340.26</v>
      </c>
      <c r="Z72" s="342" t="e">
        <f>ROUND(Y72/#REF!,-1)</f>
        <v>#REF!</v>
      </c>
      <c r="AA72" s="342"/>
      <c r="AB72" s="343"/>
      <c r="AC72" s="282">
        <f>SUM(P72+S72)</f>
        <v>41.669999999999995</v>
      </c>
      <c r="AD72" s="332">
        <f>SUM(R72+S72)</f>
        <v>41.669999999999995</v>
      </c>
      <c r="AE72" s="1"/>
      <c r="AF72" s="1"/>
      <c r="AG72" s="1"/>
      <c r="AH72" s="1"/>
      <c r="AI72" s="1"/>
    </row>
    <row r="73" spans="1:35">
      <c r="A73" s="237">
        <v>2</v>
      </c>
      <c r="B73" s="831" t="s">
        <v>365</v>
      </c>
      <c r="C73" s="832"/>
      <c r="D73" s="832"/>
      <c r="E73" s="832"/>
      <c r="F73" s="833"/>
      <c r="G73" s="344"/>
      <c r="H73" s="344"/>
      <c r="I73" s="344"/>
      <c r="J73" s="344"/>
      <c r="K73" s="344"/>
      <c r="L73" s="344"/>
      <c r="M73" s="344"/>
      <c r="N73" s="339">
        <v>27.64</v>
      </c>
      <c r="O73" s="339"/>
      <c r="P73" s="339">
        <v>40.26</v>
      </c>
      <c r="Q73" s="340">
        <v>10300</v>
      </c>
      <c r="R73" s="339">
        <v>40.26</v>
      </c>
      <c r="S73" s="339">
        <v>1.41</v>
      </c>
      <c r="T73" s="340">
        <f>SUM(N73+Q73)</f>
        <v>10327.64</v>
      </c>
      <c r="U73" s="339">
        <f>SUM(N73+S73)</f>
        <v>29.05</v>
      </c>
      <c r="V73" s="340"/>
      <c r="W73" s="340"/>
      <c r="X73" s="340"/>
      <c r="Y73" s="345">
        <f>SUM(P73+Q73)</f>
        <v>10340.26</v>
      </c>
      <c r="Z73" s="342" t="e">
        <f>ROUND(Y73/#REF!,-1)</f>
        <v>#REF!</v>
      </c>
      <c r="AA73" s="342"/>
      <c r="AB73" s="343"/>
      <c r="AC73" s="282">
        <f>SUM(P73+S73)</f>
        <v>41.669999999999995</v>
      </c>
      <c r="AD73" s="332">
        <f t="shared" ref="AD73:AD74" si="34">SUM(R73+S73)</f>
        <v>41.669999999999995</v>
      </c>
      <c r="AE73" s="1"/>
      <c r="AF73" s="1"/>
      <c r="AG73" s="1"/>
      <c r="AH73" s="1"/>
      <c r="AI73" s="1"/>
    </row>
    <row r="74" spans="1:35">
      <c r="A74" s="237">
        <v>3</v>
      </c>
      <c r="B74" s="843" t="s">
        <v>366</v>
      </c>
      <c r="C74" s="844"/>
      <c r="D74" s="844"/>
      <c r="E74" s="844"/>
      <c r="F74" s="845"/>
      <c r="G74" s="326"/>
      <c r="H74" s="326"/>
      <c r="I74" s="326"/>
      <c r="J74" s="326"/>
      <c r="K74" s="326"/>
      <c r="L74" s="326"/>
      <c r="M74" s="295"/>
      <c r="N74" s="339">
        <v>8.7799999999999994</v>
      </c>
      <c r="O74" s="339"/>
      <c r="P74" s="339">
        <v>12.78</v>
      </c>
      <c r="Q74" s="297">
        <v>3000</v>
      </c>
      <c r="R74" s="339">
        <v>12.78</v>
      </c>
      <c r="S74" s="339">
        <v>0.44</v>
      </c>
      <c r="T74" s="340">
        <f>SUM(N74+Q74)</f>
        <v>3008.78</v>
      </c>
      <c r="U74" s="339">
        <f>SUM(N74+S74)</f>
        <v>9.2199999999999989</v>
      </c>
      <c r="V74" s="340"/>
      <c r="W74" s="340"/>
      <c r="X74" s="340"/>
      <c r="Y74" s="345">
        <f>SUM(P74+Q74)</f>
        <v>3012.78</v>
      </c>
      <c r="Z74" s="342" t="e">
        <f>ROUND(Y74/#REF!,-1)</f>
        <v>#REF!</v>
      </c>
      <c r="AA74" s="342"/>
      <c r="AB74" s="343"/>
      <c r="AC74" s="282">
        <f>SUM(P74+S74)</f>
        <v>13.219999999999999</v>
      </c>
      <c r="AD74" s="332">
        <f t="shared" si="34"/>
        <v>13.219999999999999</v>
      </c>
      <c r="AE74" s="1"/>
      <c r="AF74" s="1"/>
      <c r="AG74" s="1"/>
      <c r="AH74" s="1"/>
      <c r="AI74" s="1"/>
    </row>
    <row r="75" spans="1:35">
      <c r="A75" s="835" t="s">
        <v>367</v>
      </c>
      <c r="B75" s="835"/>
      <c r="C75" s="835"/>
      <c r="D75" s="835"/>
      <c r="E75" s="835"/>
      <c r="F75" s="835"/>
      <c r="G75" s="835"/>
      <c r="H75" s="835"/>
      <c r="I75" s="835"/>
      <c r="J75" s="835"/>
      <c r="K75" s="835"/>
      <c r="L75" s="835"/>
      <c r="M75" s="835"/>
      <c r="N75" s="835"/>
      <c r="O75" s="835"/>
      <c r="P75" s="835"/>
      <c r="Q75" s="835"/>
      <c r="R75" s="835"/>
      <c r="S75" s="835"/>
      <c r="T75" s="835"/>
      <c r="U75" s="835"/>
      <c r="V75" s="835"/>
      <c r="W75" s="835"/>
      <c r="X75" s="835"/>
      <c r="Y75" s="835"/>
      <c r="Z75" s="835"/>
      <c r="AA75" s="835"/>
      <c r="AB75" s="835"/>
      <c r="AC75" s="835"/>
      <c r="AD75" s="103"/>
      <c r="AE75" s="1"/>
      <c r="AF75" s="1"/>
      <c r="AG75" s="1"/>
      <c r="AH75" s="1"/>
      <c r="AI75" s="1"/>
    </row>
    <row r="76" spans="1:35">
      <c r="A76" s="237">
        <v>1</v>
      </c>
      <c r="B76" s="831" t="s">
        <v>368</v>
      </c>
      <c r="C76" s="832"/>
      <c r="D76" s="832"/>
      <c r="E76" s="832"/>
      <c r="F76" s="833"/>
      <c r="G76" s="103"/>
      <c r="H76" s="103"/>
      <c r="I76" s="103"/>
      <c r="J76" s="103"/>
      <c r="K76" s="103"/>
      <c r="L76" s="103"/>
      <c r="M76" s="103"/>
      <c r="N76" s="332">
        <v>14.28</v>
      </c>
      <c r="O76" s="332"/>
      <c r="P76" s="332">
        <v>20.8</v>
      </c>
      <c r="Q76" s="346">
        <v>60600</v>
      </c>
      <c r="R76" s="332">
        <v>20.8</v>
      </c>
      <c r="S76" s="347">
        <v>8.65</v>
      </c>
      <c r="T76" s="348">
        <f>N76+Q76</f>
        <v>60614.28</v>
      </c>
      <c r="U76" s="339">
        <f>SUM(N76+S76)</f>
        <v>22.93</v>
      </c>
      <c r="V76" s="330"/>
      <c r="W76" s="330"/>
      <c r="X76" s="330"/>
      <c r="Y76" s="320">
        <f>SUM(P76+Q76)</f>
        <v>60620.800000000003</v>
      </c>
      <c r="Z76" s="342" t="e">
        <f>ROUND(Y76/#REF!,-1)</f>
        <v>#REF!</v>
      </c>
      <c r="AA76" s="103"/>
      <c r="AB76" s="20"/>
      <c r="AC76" s="282">
        <f>SUM(P76+S76)</f>
        <v>29.450000000000003</v>
      </c>
      <c r="AD76" s="332">
        <f>SUM(R76+S76)</f>
        <v>29.450000000000003</v>
      </c>
      <c r="AE76" s="1"/>
      <c r="AF76" s="1"/>
      <c r="AG76" s="1"/>
      <c r="AH76" s="1"/>
      <c r="AI76" s="1"/>
    </row>
    <row r="77" spans="1:35">
      <c r="A77" s="237">
        <v>2</v>
      </c>
      <c r="B77" s="831" t="s">
        <v>369</v>
      </c>
      <c r="C77" s="832"/>
      <c r="D77" s="832"/>
      <c r="E77" s="832"/>
      <c r="F77" s="833"/>
      <c r="G77" s="103"/>
      <c r="H77" s="103"/>
      <c r="I77" s="103"/>
      <c r="J77" s="103"/>
      <c r="K77" s="103"/>
      <c r="L77" s="103"/>
      <c r="M77" s="103"/>
      <c r="N77" s="332">
        <v>17.86</v>
      </c>
      <c r="O77" s="332"/>
      <c r="P77" s="332">
        <v>26</v>
      </c>
      <c r="Q77" s="346">
        <v>91200</v>
      </c>
      <c r="R77" s="332">
        <v>26</v>
      </c>
      <c r="S77" s="347">
        <v>13.05</v>
      </c>
      <c r="T77" s="348">
        <f>N77+Q77</f>
        <v>91217.86</v>
      </c>
      <c r="U77" s="339">
        <f>SUM(N77+S77)</f>
        <v>30.91</v>
      </c>
      <c r="V77" s="330"/>
      <c r="W77" s="330"/>
      <c r="X77" s="330"/>
      <c r="Y77" s="320">
        <f>SUM(P77+Q77)</f>
        <v>91226</v>
      </c>
      <c r="Z77" s="342" t="e">
        <f>ROUND(Y77/#REF!,-1)</f>
        <v>#REF!</v>
      </c>
      <c r="AA77" s="103"/>
      <c r="AB77" s="20"/>
      <c r="AC77" s="282">
        <f>SUM(P77+S77)</f>
        <v>39.049999999999997</v>
      </c>
      <c r="AD77" s="332">
        <f t="shared" ref="AD77:AD80" si="35">SUM(R77+S77)</f>
        <v>39.049999999999997</v>
      </c>
      <c r="AE77" s="1"/>
      <c r="AF77" s="1"/>
      <c r="AG77" s="1"/>
      <c r="AH77" s="1"/>
      <c r="AI77" s="1"/>
    </row>
    <row r="78" spans="1:35">
      <c r="A78" s="237">
        <v>3</v>
      </c>
      <c r="B78" s="831" t="s">
        <v>370</v>
      </c>
      <c r="C78" s="832"/>
      <c r="D78" s="832"/>
      <c r="E78" s="832"/>
      <c r="F78" s="833"/>
      <c r="G78" s="103"/>
      <c r="H78" s="103"/>
      <c r="I78" s="103"/>
      <c r="J78" s="103"/>
      <c r="K78" s="103"/>
      <c r="L78" s="103"/>
      <c r="M78" s="103"/>
      <c r="N78" s="332">
        <v>17.86</v>
      </c>
      <c r="O78" s="332"/>
      <c r="P78" s="332">
        <v>26</v>
      </c>
      <c r="Q78" s="346">
        <v>91200</v>
      </c>
      <c r="R78" s="332">
        <v>26</v>
      </c>
      <c r="S78" s="347">
        <v>13.05</v>
      </c>
      <c r="T78" s="348">
        <f>N78+Q78</f>
        <v>91217.86</v>
      </c>
      <c r="U78" s="339">
        <f>SUM(N78+S78)</f>
        <v>30.91</v>
      </c>
      <c r="V78" s="330"/>
      <c r="W78" s="330"/>
      <c r="X78" s="330"/>
      <c r="Y78" s="320">
        <f>SUM(P78+Q78)</f>
        <v>91226</v>
      </c>
      <c r="Z78" s="342" t="e">
        <f>ROUND(Y78/#REF!,-1)</f>
        <v>#REF!</v>
      </c>
      <c r="AA78" s="103"/>
      <c r="AB78" s="20"/>
      <c r="AC78" s="282">
        <f>SUM(P78+S78)</f>
        <v>39.049999999999997</v>
      </c>
      <c r="AD78" s="332">
        <f t="shared" si="35"/>
        <v>39.049999999999997</v>
      </c>
      <c r="AE78" s="1"/>
      <c r="AF78" s="1"/>
      <c r="AG78" s="1"/>
      <c r="AH78" s="1"/>
      <c r="AI78" s="1"/>
    </row>
    <row r="79" spans="1:35">
      <c r="A79" s="237">
        <v>4</v>
      </c>
      <c r="B79" s="831" t="s">
        <v>371</v>
      </c>
      <c r="C79" s="832"/>
      <c r="D79" s="832"/>
      <c r="E79" s="832"/>
      <c r="F79" s="833"/>
      <c r="G79" s="103"/>
      <c r="H79" s="103"/>
      <c r="I79" s="103"/>
      <c r="J79" s="103"/>
      <c r="K79" s="103"/>
      <c r="L79" s="103"/>
      <c r="M79" s="103"/>
      <c r="N79" s="332">
        <v>14.28</v>
      </c>
      <c r="O79" s="332"/>
      <c r="P79" s="332">
        <v>20.8</v>
      </c>
      <c r="Q79" s="346">
        <v>60600</v>
      </c>
      <c r="R79" s="332">
        <v>20.8</v>
      </c>
      <c r="S79" s="347">
        <v>8.65</v>
      </c>
      <c r="T79" s="348">
        <f>N79+Q79</f>
        <v>60614.28</v>
      </c>
      <c r="U79" s="339">
        <f>SUM(N79+S79)</f>
        <v>22.93</v>
      </c>
      <c r="V79" s="330"/>
      <c r="W79" s="330"/>
      <c r="X79" s="330"/>
      <c r="Y79" s="320">
        <f>SUM(P79+Q79)</f>
        <v>60620.800000000003</v>
      </c>
      <c r="Z79" s="342" t="e">
        <f>ROUND(Y79/#REF!,-1)</f>
        <v>#REF!</v>
      </c>
      <c r="AA79" s="103"/>
      <c r="AB79" s="20"/>
      <c r="AC79" s="282">
        <f>SUM(P79+S79)</f>
        <v>29.450000000000003</v>
      </c>
      <c r="AD79" s="332">
        <f t="shared" si="35"/>
        <v>29.450000000000003</v>
      </c>
      <c r="AE79" s="1"/>
      <c r="AF79" s="1"/>
      <c r="AG79" s="1"/>
      <c r="AH79" s="1"/>
      <c r="AI79" s="1"/>
    </row>
    <row r="80" spans="1:35">
      <c r="A80" s="237">
        <v>5</v>
      </c>
      <c r="B80" s="831" t="s">
        <v>372</v>
      </c>
      <c r="C80" s="832"/>
      <c r="D80" s="832"/>
      <c r="E80" s="832"/>
      <c r="F80" s="833"/>
      <c r="G80" s="103"/>
      <c r="H80" s="103"/>
      <c r="I80" s="103"/>
      <c r="J80" s="103"/>
      <c r="K80" s="103"/>
      <c r="L80" s="103"/>
      <c r="M80" s="103"/>
      <c r="N80" s="332">
        <v>17.86</v>
      </c>
      <c r="O80" s="332"/>
      <c r="P80" s="332">
        <v>26</v>
      </c>
      <c r="Q80" s="346">
        <v>91200</v>
      </c>
      <c r="R80" s="332">
        <v>26</v>
      </c>
      <c r="S80" s="347">
        <v>13.05</v>
      </c>
      <c r="T80" s="348">
        <f>N80+Q80</f>
        <v>91217.86</v>
      </c>
      <c r="U80" s="339">
        <f>SUM(N80+S80)</f>
        <v>30.91</v>
      </c>
      <c r="V80" s="330"/>
      <c r="W80" s="330"/>
      <c r="X80" s="330"/>
      <c r="Y80" s="320">
        <f>SUM(P80+Q80)</f>
        <v>91226</v>
      </c>
      <c r="Z80" s="342" t="e">
        <f>ROUND(Y80/#REF!,-1)</f>
        <v>#REF!</v>
      </c>
      <c r="AA80" s="103"/>
      <c r="AB80" s="20"/>
      <c r="AC80" s="282">
        <f>SUM(P80+S80)</f>
        <v>39.049999999999997</v>
      </c>
      <c r="AD80" s="332">
        <f t="shared" si="35"/>
        <v>39.049999999999997</v>
      </c>
      <c r="AE80" s="1"/>
      <c r="AF80" s="1"/>
      <c r="AG80" s="1"/>
      <c r="AH80" s="1"/>
      <c r="AI80" s="1"/>
    </row>
    <row r="81" spans="1:35">
      <c r="A81" s="840" t="s">
        <v>373</v>
      </c>
      <c r="B81" s="841"/>
      <c r="C81" s="841"/>
      <c r="D81" s="841"/>
      <c r="E81" s="841"/>
      <c r="F81" s="841"/>
      <c r="G81" s="841"/>
      <c r="H81" s="841"/>
      <c r="I81" s="841"/>
      <c r="J81" s="841"/>
      <c r="K81" s="841"/>
      <c r="L81" s="841"/>
      <c r="M81" s="841"/>
      <c r="N81" s="841"/>
      <c r="O81" s="841"/>
      <c r="P81" s="841"/>
      <c r="Q81" s="841"/>
      <c r="R81" s="841"/>
      <c r="S81" s="841"/>
      <c r="T81" s="841"/>
      <c r="U81" s="841"/>
      <c r="V81" s="841"/>
      <c r="W81" s="841"/>
      <c r="X81" s="841"/>
      <c r="Y81" s="841"/>
      <c r="Z81" s="841"/>
      <c r="AA81" s="841"/>
      <c r="AB81" s="841"/>
      <c r="AC81" s="841"/>
      <c r="AD81" s="103"/>
      <c r="AE81" s="1"/>
      <c r="AF81" s="1"/>
      <c r="AG81" s="1"/>
      <c r="AH81" s="1"/>
      <c r="AI81" s="1"/>
    </row>
    <row r="82" spans="1:35">
      <c r="A82" s="237">
        <v>1</v>
      </c>
      <c r="B82" s="831" t="s">
        <v>374</v>
      </c>
      <c r="C82" s="832"/>
      <c r="D82" s="832"/>
      <c r="E82" s="832"/>
      <c r="F82" s="833"/>
      <c r="G82" s="103"/>
      <c r="H82" s="103"/>
      <c r="I82" s="103"/>
      <c r="J82" s="103"/>
      <c r="K82" s="103"/>
      <c r="L82" s="103"/>
      <c r="M82" s="103"/>
      <c r="N82" s="332">
        <v>55.28</v>
      </c>
      <c r="O82" s="332"/>
      <c r="P82" s="332">
        <v>80.5</v>
      </c>
      <c r="Q82" s="333"/>
      <c r="R82" s="332">
        <f>SUM(P82)</f>
        <v>80.5</v>
      </c>
      <c r="S82" s="332">
        <v>5.53</v>
      </c>
      <c r="T82" s="329"/>
      <c r="U82" s="349">
        <f>SUM(P82+S82)</f>
        <v>86.03</v>
      </c>
      <c r="V82" s="329"/>
      <c r="W82" s="329"/>
      <c r="X82" s="329"/>
      <c r="Y82" s="320"/>
      <c r="Z82" s="341"/>
      <c r="AA82" s="103"/>
      <c r="AB82" s="103"/>
      <c r="AC82" s="282">
        <f>SUM(P82+S82)</f>
        <v>86.03</v>
      </c>
      <c r="AD82" s="332">
        <f>SUM(R82+S82)</f>
        <v>86.03</v>
      </c>
      <c r="AE82" s="1"/>
      <c r="AF82" s="1"/>
      <c r="AG82" s="1"/>
      <c r="AH82" s="1"/>
      <c r="AI82" s="1"/>
    </row>
    <row r="83" spans="1:35">
      <c r="A83" s="237">
        <v>2</v>
      </c>
      <c r="B83" s="831" t="s">
        <v>375</v>
      </c>
      <c r="C83" s="832"/>
      <c r="D83" s="832"/>
      <c r="E83" s="832"/>
      <c r="F83" s="833"/>
      <c r="G83" s="103"/>
      <c r="H83" s="103"/>
      <c r="I83" s="103"/>
      <c r="J83" s="103"/>
      <c r="K83" s="103"/>
      <c r="L83" s="103"/>
      <c r="M83" s="103"/>
      <c r="N83" s="332">
        <v>36.85</v>
      </c>
      <c r="O83" s="332"/>
      <c r="P83" s="332">
        <v>53.67</v>
      </c>
      <c r="Q83" s="333"/>
      <c r="R83" s="332">
        <f t="shared" ref="R83:R84" si="36">SUM(P83)</f>
        <v>53.67</v>
      </c>
      <c r="S83" s="332">
        <v>5.53</v>
      </c>
      <c r="T83" s="329"/>
      <c r="U83" s="349">
        <f>SUM(P83+S83)</f>
        <v>59.2</v>
      </c>
      <c r="V83" s="329"/>
      <c r="W83" s="329"/>
      <c r="X83" s="329"/>
      <c r="Y83" s="320"/>
      <c r="Z83" s="341"/>
      <c r="AA83" s="103"/>
      <c r="AB83" s="103"/>
      <c r="AC83" s="282">
        <f>SUM(P83+S83)</f>
        <v>59.2</v>
      </c>
      <c r="AD83" s="332">
        <f t="shared" ref="AD83:AD84" si="37">SUM(R83+S83)</f>
        <v>59.2</v>
      </c>
      <c r="AE83" s="1"/>
      <c r="AF83" s="1"/>
      <c r="AG83" s="1"/>
      <c r="AH83" s="1"/>
      <c r="AI83" s="1"/>
    </row>
    <row r="84" spans="1:35">
      <c r="A84" s="237">
        <v>3</v>
      </c>
      <c r="B84" s="831" t="s">
        <v>376</v>
      </c>
      <c r="C84" s="832"/>
      <c r="D84" s="832"/>
      <c r="E84" s="832"/>
      <c r="F84" s="833"/>
      <c r="G84" s="103"/>
      <c r="H84" s="103"/>
      <c r="I84" s="103"/>
      <c r="J84" s="103"/>
      <c r="K84" s="103"/>
      <c r="L84" s="103"/>
      <c r="M84" s="103"/>
      <c r="N84" s="332">
        <v>36.85</v>
      </c>
      <c r="O84" s="332"/>
      <c r="P84" s="332">
        <v>53.67</v>
      </c>
      <c r="Q84" s="333"/>
      <c r="R84" s="332">
        <f t="shared" si="36"/>
        <v>53.67</v>
      </c>
      <c r="S84" s="332">
        <v>5.63</v>
      </c>
      <c r="T84" s="329"/>
      <c r="U84" s="349">
        <f>SUM(P84+S84)</f>
        <v>59.300000000000004</v>
      </c>
      <c r="V84" s="329"/>
      <c r="W84" s="329"/>
      <c r="X84" s="329"/>
      <c r="Y84" s="320"/>
      <c r="Z84" s="341"/>
      <c r="AA84" s="103"/>
      <c r="AB84" s="103"/>
      <c r="AC84" s="282">
        <f>SUM(P84+S84)</f>
        <v>59.300000000000004</v>
      </c>
      <c r="AD84" s="332">
        <f t="shared" si="37"/>
        <v>59.300000000000004</v>
      </c>
      <c r="AE84" s="1"/>
      <c r="AF84" s="1"/>
      <c r="AG84" s="1"/>
      <c r="AH84" s="1"/>
      <c r="AI84" s="1"/>
    </row>
    <row r="85" spans="1:35">
      <c r="A85" s="237"/>
      <c r="B85" s="831"/>
      <c r="C85" s="832"/>
      <c r="D85" s="832"/>
      <c r="E85" s="832"/>
      <c r="F85" s="833"/>
      <c r="G85" s="103"/>
      <c r="H85" s="103"/>
      <c r="I85" s="103"/>
      <c r="J85" s="103"/>
      <c r="K85" s="103"/>
      <c r="L85" s="103"/>
      <c r="M85" s="103"/>
      <c r="N85" s="332"/>
      <c r="O85" s="332"/>
      <c r="P85" s="332"/>
      <c r="Q85" s="333"/>
      <c r="R85" s="333"/>
      <c r="S85" s="332"/>
      <c r="T85" s="329"/>
      <c r="U85" s="349"/>
      <c r="V85" s="329"/>
      <c r="W85" s="329"/>
      <c r="X85" s="329"/>
      <c r="Y85" s="320"/>
      <c r="Z85" s="341"/>
      <c r="AA85" s="103"/>
      <c r="AB85" s="103"/>
      <c r="AC85" s="282"/>
      <c r="AD85" s="103"/>
      <c r="AE85" s="1"/>
      <c r="AF85" s="1"/>
      <c r="AG85" s="1"/>
      <c r="AH85" s="1"/>
      <c r="AI85" s="1"/>
    </row>
    <row r="86" spans="1:35">
      <c r="A86" s="834" t="s">
        <v>377</v>
      </c>
      <c r="B86" s="835"/>
      <c r="C86" s="835"/>
      <c r="D86" s="835"/>
      <c r="E86" s="835"/>
      <c r="F86" s="835"/>
      <c r="G86" s="835"/>
      <c r="H86" s="835"/>
      <c r="I86" s="835"/>
      <c r="J86" s="835"/>
      <c r="K86" s="835"/>
      <c r="L86" s="835"/>
      <c r="M86" s="835"/>
      <c r="N86" s="835"/>
      <c r="O86" s="835"/>
      <c r="P86" s="835"/>
      <c r="Q86" s="835"/>
      <c r="R86" s="835"/>
      <c r="S86" s="835"/>
      <c r="T86" s="835"/>
      <c r="U86" s="835"/>
      <c r="V86" s="835"/>
      <c r="W86" s="835"/>
      <c r="X86" s="835"/>
      <c r="Y86" s="835"/>
      <c r="Z86" s="835"/>
      <c r="AA86" s="835"/>
      <c r="AB86" s="835"/>
      <c r="AC86" s="835"/>
      <c r="AD86" s="103"/>
      <c r="AE86" s="1"/>
      <c r="AF86" s="1"/>
      <c r="AG86" s="1"/>
      <c r="AH86" s="1"/>
      <c r="AI86" s="1"/>
    </row>
    <row r="87" spans="1:35">
      <c r="A87" s="350">
        <v>1</v>
      </c>
      <c r="B87" s="837" t="s">
        <v>378</v>
      </c>
      <c r="C87" s="838"/>
      <c r="D87" s="838"/>
      <c r="E87" s="838"/>
      <c r="F87" s="839"/>
      <c r="G87" s="63"/>
      <c r="H87" s="63"/>
      <c r="I87" s="63"/>
      <c r="J87" s="63"/>
      <c r="K87" s="63"/>
      <c r="L87" s="63"/>
      <c r="M87" s="63"/>
      <c r="N87" s="351">
        <v>18.43</v>
      </c>
      <c r="O87" s="351"/>
      <c r="P87" s="352">
        <v>26.83</v>
      </c>
      <c r="Q87" s="353"/>
      <c r="R87" s="725">
        <v>26.83</v>
      </c>
      <c r="S87" s="354">
        <v>6.84</v>
      </c>
      <c r="T87" s="355"/>
      <c r="U87" s="356">
        <f>SUM(P87+S87)</f>
        <v>33.67</v>
      </c>
      <c r="V87" s="355"/>
      <c r="W87" s="355"/>
      <c r="X87" s="355"/>
      <c r="Y87" s="357"/>
      <c r="Z87" s="358"/>
      <c r="AA87" s="358"/>
      <c r="AB87" s="358"/>
      <c r="AC87" s="726">
        <f>SUM(P87+S87)</f>
        <v>33.67</v>
      </c>
      <c r="AD87" s="332">
        <f>SUM(R87+S87)</f>
        <v>33.67</v>
      </c>
      <c r="AE87" s="1"/>
      <c r="AF87" s="1"/>
      <c r="AG87" s="1"/>
      <c r="AH87" s="1"/>
      <c r="AI87" s="1"/>
    </row>
    <row r="88" spans="1:35">
      <c r="A88" s="827" t="s">
        <v>432</v>
      </c>
      <c r="B88" s="827"/>
      <c r="C88" s="827"/>
      <c r="D88" s="827"/>
      <c r="E88" s="827"/>
      <c r="F88" s="827"/>
      <c r="G88" s="827"/>
      <c r="H88" s="827"/>
      <c r="I88" s="827"/>
      <c r="J88" s="827"/>
      <c r="K88" s="827"/>
      <c r="L88" s="827"/>
      <c r="M88" s="827"/>
      <c r="N88" s="827"/>
      <c r="O88" s="827"/>
      <c r="P88" s="827"/>
      <c r="Q88" s="827"/>
      <c r="R88" s="827"/>
      <c r="S88" s="827"/>
      <c r="T88" s="827"/>
      <c r="U88" s="827"/>
      <c r="V88" s="827"/>
      <c r="W88" s="827"/>
      <c r="X88" s="827"/>
      <c r="Y88" s="827"/>
      <c r="Z88" s="827"/>
      <c r="AA88" s="827"/>
      <c r="AB88" s="827"/>
      <c r="AC88" s="827"/>
      <c r="AD88" s="332"/>
      <c r="AE88" s="1"/>
      <c r="AF88" s="1"/>
      <c r="AG88" s="1"/>
      <c r="AH88" s="1"/>
      <c r="AI88" s="1"/>
    </row>
    <row r="89" spans="1:35">
      <c r="A89" s="237">
        <v>1</v>
      </c>
      <c r="B89" s="55" t="s">
        <v>380</v>
      </c>
      <c r="C89" s="55"/>
      <c r="D89" s="55"/>
      <c r="E89" s="55"/>
      <c r="F89" s="55"/>
      <c r="G89" s="51"/>
      <c r="H89" s="51"/>
      <c r="I89" s="51"/>
      <c r="J89" s="284"/>
      <c r="K89" s="284"/>
      <c r="L89" s="284"/>
      <c r="M89" s="274">
        <v>5</v>
      </c>
      <c r="N89" s="274">
        <v>4.38</v>
      </c>
      <c r="O89" s="274"/>
      <c r="P89" s="276">
        <v>6.71</v>
      </c>
      <c r="Q89" s="277">
        <v>2800</v>
      </c>
      <c r="R89" s="277">
        <v>6.71</v>
      </c>
      <c r="S89" s="277">
        <v>0.28999999999999998</v>
      </c>
      <c r="T89" s="278">
        <f t="shared" ref="T89" si="38">SUM(M89+Q89)</f>
        <v>2805</v>
      </c>
      <c r="U89" s="279">
        <f t="shared" ref="U89" si="39">SUM(P89+S89)</f>
        <v>7</v>
      </c>
      <c r="V89" s="280"/>
      <c r="W89" s="281">
        <v>5.26</v>
      </c>
      <c r="X89" s="282">
        <v>4.22</v>
      </c>
      <c r="Y89" s="280"/>
      <c r="Z89" s="280"/>
      <c r="AA89" s="280"/>
      <c r="AB89" s="280"/>
      <c r="AC89" s="659">
        <f t="shared" ref="AC89" si="40">SUM(P89+S89)</f>
        <v>7</v>
      </c>
      <c r="AD89" s="332">
        <f t="shared" ref="AD89:AD95" si="41">SUM(R89+S89)</f>
        <v>7</v>
      </c>
      <c r="AE89" s="1"/>
      <c r="AF89" s="1"/>
      <c r="AG89" s="1"/>
      <c r="AH89" s="1"/>
      <c r="AI89" s="1"/>
    </row>
    <row r="90" spans="1:35">
      <c r="A90" s="866" t="s">
        <v>433</v>
      </c>
      <c r="B90" s="866"/>
      <c r="C90" s="866"/>
      <c r="D90" s="866"/>
      <c r="E90" s="866"/>
      <c r="F90" s="866"/>
      <c r="G90" s="866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23"/>
      <c r="S90" s="823"/>
      <c r="T90" s="823"/>
      <c r="U90" s="823"/>
      <c r="V90" s="823"/>
      <c r="W90" s="823"/>
      <c r="X90" s="823"/>
      <c r="Y90" s="823"/>
      <c r="Z90" s="823"/>
      <c r="AA90" s="823"/>
      <c r="AB90" s="823"/>
      <c r="AC90" s="866"/>
      <c r="AD90" s="332"/>
      <c r="AE90" s="1"/>
      <c r="AF90" s="1"/>
      <c r="AG90" s="1"/>
      <c r="AH90" s="1"/>
      <c r="AI90" s="1"/>
    </row>
    <row r="91" spans="1:35">
      <c r="A91" s="601">
        <v>1</v>
      </c>
      <c r="B91" s="85" t="s">
        <v>434</v>
      </c>
      <c r="C91" s="74"/>
      <c r="D91" s="74"/>
      <c r="E91" s="74"/>
      <c r="F91" s="597"/>
      <c r="G91" s="597"/>
      <c r="H91" s="597"/>
      <c r="I91" s="597"/>
      <c r="J91" s="597"/>
      <c r="K91" s="597"/>
      <c r="L91" s="597"/>
      <c r="M91" s="598">
        <v>22</v>
      </c>
      <c r="N91" s="599">
        <v>25</v>
      </c>
      <c r="O91" s="599"/>
      <c r="P91" s="600">
        <v>24</v>
      </c>
      <c r="Q91" s="190">
        <v>0</v>
      </c>
      <c r="R91" s="600">
        <v>24</v>
      </c>
      <c r="S91" s="601"/>
      <c r="T91" s="602">
        <f>SUM(M91+Q91)</f>
        <v>22</v>
      </c>
      <c r="U91" s="599">
        <f>SUM(P91+S91)</f>
        <v>24</v>
      </c>
      <c r="V91" s="603"/>
      <c r="W91" s="223">
        <f>SUM(M91+S91)</f>
        <v>22</v>
      </c>
      <c r="X91" s="604">
        <f>SUM(P91+S91)</f>
        <v>24</v>
      </c>
      <c r="Y91" s="603"/>
      <c r="Z91" s="603"/>
      <c r="AA91" s="603"/>
      <c r="AB91" s="603"/>
      <c r="AC91" s="605">
        <v>24</v>
      </c>
      <c r="AD91" s="332">
        <f t="shared" si="41"/>
        <v>24</v>
      </c>
      <c r="AE91" s="1"/>
      <c r="AF91" s="1"/>
      <c r="AG91" s="1"/>
      <c r="AH91" s="1"/>
      <c r="AI91" s="1"/>
    </row>
    <row r="92" spans="1:35">
      <c r="A92" s="607">
        <v>2</v>
      </c>
      <c r="B92" s="55" t="s">
        <v>435</v>
      </c>
      <c r="C92" s="55"/>
      <c r="D92" s="55"/>
      <c r="E92" s="55"/>
      <c r="F92" s="55"/>
      <c r="G92" s="51"/>
      <c r="H92" s="51"/>
      <c r="I92" s="51"/>
      <c r="J92" s="284"/>
      <c r="K92" s="284"/>
      <c r="L92" s="284"/>
      <c r="M92" s="606">
        <v>36</v>
      </c>
      <c r="N92" s="173">
        <v>37.5</v>
      </c>
      <c r="O92" s="223"/>
      <c r="P92" s="600">
        <v>36</v>
      </c>
      <c r="Q92" s="180">
        <v>0</v>
      </c>
      <c r="R92" s="600">
        <v>36</v>
      </c>
      <c r="S92" s="607"/>
      <c r="T92" s="126">
        <f>SUM(M92+Q92)</f>
        <v>36</v>
      </c>
      <c r="U92" s="608">
        <f>SUM(P92+S92)</f>
        <v>36</v>
      </c>
      <c r="V92" s="603"/>
      <c r="W92" s="223">
        <f>SUM(M92+S92)</f>
        <v>36</v>
      </c>
      <c r="X92" s="609">
        <f>SUM(P92+S92)</f>
        <v>36</v>
      </c>
      <c r="Y92" s="603"/>
      <c r="Z92" s="603"/>
      <c r="AA92" s="603"/>
      <c r="AB92" s="603"/>
      <c r="AC92" s="605">
        <v>36</v>
      </c>
      <c r="AD92" s="332">
        <f t="shared" si="41"/>
        <v>36</v>
      </c>
      <c r="AE92" s="1"/>
      <c r="AF92" s="1"/>
      <c r="AG92" s="1"/>
      <c r="AH92" s="1"/>
      <c r="AI92" s="1"/>
    </row>
    <row r="93" spans="1:35">
      <c r="A93" s="607">
        <v>3</v>
      </c>
      <c r="B93" s="55" t="s">
        <v>436</v>
      </c>
      <c r="C93" s="55"/>
      <c r="D93" s="55"/>
      <c r="E93" s="55"/>
      <c r="F93" s="55"/>
      <c r="G93" s="51"/>
      <c r="H93" s="51"/>
      <c r="I93" s="51"/>
      <c r="J93" s="284"/>
      <c r="K93" s="284"/>
      <c r="L93" s="284"/>
      <c r="M93" s="606">
        <v>48</v>
      </c>
      <c r="N93" s="173">
        <v>50</v>
      </c>
      <c r="O93" s="173"/>
      <c r="P93" s="610">
        <v>48</v>
      </c>
      <c r="Q93" s="180">
        <v>0</v>
      </c>
      <c r="R93" s="610">
        <v>48</v>
      </c>
      <c r="S93" s="607"/>
      <c r="T93" s="126">
        <f>SUM(M93+Q93)</f>
        <v>48</v>
      </c>
      <c r="U93" s="608">
        <f>SUM(P93+S93)</f>
        <v>48</v>
      </c>
      <c r="V93" s="603"/>
      <c r="W93" s="223">
        <f>SUM(M93+S93)</f>
        <v>48</v>
      </c>
      <c r="X93" s="609">
        <f>SUM(P93+S93)</f>
        <v>48</v>
      </c>
      <c r="Y93" s="603"/>
      <c r="Z93" s="603"/>
      <c r="AA93" s="603"/>
      <c r="AB93" s="603"/>
      <c r="AC93" s="611">
        <v>48</v>
      </c>
      <c r="AD93" s="332">
        <f t="shared" si="41"/>
        <v>48</v>
      </c>
      <c r="AE93" s="1"/>
      <c r="AF93" s="1"/>
      <c r="AG93" s="1"/>
      <c r="AH93" s="1"/>
      <c r="AI93" s="1"/>
    </row>
    <row r="94" spans="1:35">
      <c r="A94" s="607">
        <v>4</v>
      </c>
      <c r="B94" s="55" t="s">
        <v>437</v>
      </c>
      <c r="C94" s="55"/>
      <c r="D94" s="55"/>
      <c r="E94" s="55"/>
      <c r="F94" s="55"/>
      <c r="G94" s="55"/>
      <c r="H94" s="55"/>
      <c r="I94" s="55"/>
      <c r="J94" s="286"/>
      <c r="K94" s="286"/>
      <c r="L94" s="286"/>
      <c r="M94" s="173">
        <v>60</v>
      </c>
      <c r="N94" s="612">
        <v>62.5</v>
      </c>
      <c r="O94" s="612"/>
      <c r="P94" s="610">
        <v>60</v>
      </c>
      <c r="Q94" s="180">
        <v>0</v>
      </c>
      <c r="R94" s="610">
        <v>60</v>
      </c>
      <c r="S94" s="607"/>
      <c r="T94" s="126">
        <f>SUM(M94+Q94)</f>
        <v>60</v>
      </c>
      <c r="U94" s="608">
        <f>SUM(P94+S94)</f>
        <v>60</v>
      </c>
      <c r="V94" s="603"/>
      <c r="W94" s="223">
        <f>SUM(M94+S94)</f>
        <v>60</v>
      </c>
      <c r="X94" s="609">
        <f>SUM(P94+S94)</f>
        <v>60</v>
      </c>
      <c r="Y94" s="603"/>
      <c r="Z94" s="603"/>
      <c r="AA94" s="603"/>
      <c r="AB94" s="603"/>
      <c r="AC94" s="611">
        <v>60</v>
      </c>
      <c r="AD94" s="332">
        <f t="shared" si="41"/>
        <v>60</v>
      </c>
      <c r="AE94" s="1"/>
      <c r="AF94" s="1"/>
      <c r="AG94" s="1"/>
      <c r="AH94" s="1"/>
      <c r="AI94" s="1"/>
    </row>
    <row r="95" spans="1:35">
      <c r="A95" s="607">
        <v>5</v>
      </c>
      <c r="B95" s="55" t="s">
        <v>438</v>
      </c>
      <c r="C95" s="55"/>
      <c r="D95" s="55"/>
      <c r="E95" s="55"/>
      <c r="F95" s="55"/>
      <c r="G95" s="55"/>
      <c r="H95" s="55"/>
      <c r="I95" s="55"/>
      <c r="J95" s="286"/>
      <c r="K95" s="286"/>
      <c r="L95" s="286"/>
      <c r="M95" s="173">
        <v>72</v>
      </c>
      <c r="N95" s="612">
        <v>75</v>
      </c>
      <c r="O95" s="612"/>
      <c r="P95" s="610">
        <v>72</v>
      </c>
      <c r="Q95" s="180">
        <v>0</v>
      </c>
      <c r="R95" s="610">
        <v>72</v>
      </c>
      <c r="S95" s="607"/>
      <c r="T95" s="126">
        <f>SUM(M95+Q95)</f>
        <v>72</v>
      </c>
      <c r="U95" s="608">
        <f>SUM(P95+S95)</f>
        <v>72</v>
      </c>
      <c r="V95" s="613"/>
      <c r="W95" s="223">
        <f>SUM(M95+S95)</f>
        <v>72</v>
      </c>
      <c r="X95" s="609">
        <f>SUM(P95+S95)</f>
        <v>72</v>
      </c>
      <c r="Y95" s="613"/>
      <c r="Z95" s="613"/>
      <c r="AA95" s="613"/>
      <c r="AB95" s="613"/>
      <c r="AC95" s="611">
        <v>72</v>
      </c>
      <c r="AD95" s="332">
        <f t="shared" si="41"/>
        <v>72</v>
      </c>
      <c r="AE95" s="1"/>
      <c r="AF95" s="1"/>
      <c r="AG95" s="1"/>
      <c r="AH95" s="1"/>
      <c r="AI95" s="1"/>
    </row>
    <row r="96" spans="1: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03"/>
      <c r="AE96" s="1"/>
      <c r="AF96" s="1"/>
      <c r="AG96" s="1"/>
      <c r="AH96" s="1"/>
      <c r="AI96" s="1"/>
    </row>
    <row r="97" spans="1:35">
      <c r="A97" s="867" t="s">
        <v>439</v>
      </c>
      <c r="B97" s="867"/>
      <c r="C97" s="867"/>
      <c r="D97" s="867"/>
      <c r="E97" s="867"/>
      <c r="F97" s="867"/>
      <c r="G97" s="867"/>
      <c r="H97" s="867"/>
      <c r="I97" s="867"/>
      <c r="J97" s="867"/>
      <c r="K97" s="867"/>
      <c r="L97" s="867"/>
      <c r="M97" s="867"/>
      <c r="N97" s="867"/>
      <c r="O97" s="867"/>
      <c r="P97" s="867"/>
      <c r="Q97" s="867"/>
      <c r="R97" s="867"/>
      <c r="S97" s="867"/>
      <c r="T97" s="867"/>
      <c r="U97" s="867"/>
      <c r="V97" s="867"/>
      <c r="W97" s="867"/>
      <c r="X97" s="867"/>
      <c r="Y97" s="867"/>
      <c r="Z97" s="867"/>
      <c r="AA97" s="867"/>
      <c r="AB97" s="867"/>
      <c r="AC97" s="867"/>
      <c r="AD97" s="103"/>
      <c r="AE97" s="1"/>
      <c r="AF97" s="1"/>
      <c r="AG97" s="1"/>
      <c r="AH97" s="1"/>
      <c r="AI97" s="1"/>
    </row>
    <row r="98" spans="1:35">
      <c r="A98" s="200"/>
      <c r="B98" s="51"/>
      <c r="C98" s="51"/>
      <c r="D98" s="51"/>
      <c r="E98" s="51"/>
      <c r="F98" s="51"/>
      <c r="G98" s="51"/>
      <c r="H98" s="51"/>
      <c r="I98" s="51"/>
      <c r="J98" s="284"/>
      <c r="K98" s="284"/>
      <c r="L98" s="284"/>
      <c r="M98" s="606"/>
      <c r="N98" s="606"/>
      <c r="O98" s="606"/>
      <c r="P98" s="614"/>
      <c r="Q98" s="200"/>
      <c r="R98" s="200"/>
      <c r="S98" s="200"/>
      <c r="T98" s="615"/>
      <c r="U98" s="616"/>
      <c r="V98" s="603"/>
      <c r="W98" s="598"/>
      <c r="X98" s="617"/>
      <c r="Y98" s="603"/>
      <c r="Z98" s="603"/>
      <c r="AA98" s="603"/>
      <c r="AB98" s="603"/>
      <c r="AC98" s="618"/>
      <c r="AD98" s="619"/>
      <c r="AE98" s="1"/>
      <c r="AF98" s="1"/>
      <c r="AG98" s="1"/>
      <c r="AH98" s="1"/>
      <c r="AI98" s="1"/>
    </row>
    <row r="99" spans="1:35">
      <c r="A99" s="601">
        <v>1</v>
      </c>
      <c r="B99" s="85" t="s">
        <v>434</v>
      </c>
      <c r="C99" s="74"/>
      <c r="D99" s="74"/>
      <c r="E99" s="74"/>
      <c r="F99" s="597"/>
      <c r="G99" s="597"/>
      <c r="H99" s="597"/>
      <c r="I99" s="597"/>
      <c r="J99" s="597"/>
      <c r="K99" s="597"/>
      <c r="L99" s="597"/>
      <c r="M99" s="598">
        <v>22</v>
      </c>
      <c r="N99" s="599">
        <v>25</v>
      </c>
      <c r="O99" s="599"/>
      <c r="P99" s="620">
        <v>35</v>
      </c>
      <c r="Q99" s="190">
        <v>0</v>
      </c>
      <c r="R99" s="620">
        <v>35</v>
      </c>
      <c r="S99" s="601"/>
      <c r="T99" s="602">
        <f>SUM(M99+Q99)</f>
        <v>22</v>
      </c>
      <c r="U99" s="599">
        <f>SUM(P99+S99)</f>
        <v>35</v>
      </c>
      <c r="V99" s="603"/>
      <c r="W99" s="223">
        <f>SUM(M99+S99)</f>
        <v>22</v>
      </c>
      <c r="X99" s="604">
        <f>SUM(P99+S99)</f>
        <v>35</v>
      </c>
      <c r="Y99" s="603"/>
      <c r="Z99" s="603"/>
      <c r="AA99" s="603"/>
      <c r="AB99" s="603"/>
      <c r="AC99" s="605">
        <v>35</v>
      </c>
      <c r="AD99" s="600">
        <v>35</v>
      </c>
      <c r="AE99" s="1"/>
      <c r="AF99" s="1"/>
      <c r="AG99" s="1"/>
      <c r="AH99" s="1"/>
      <c r="AI99" s="1"/>
    </row>
    <row r="100" spans="1:35">
      <c r="A100" s="607">
        <v>2</v>
      </c>
      <c r="B100" s="55" t="s">
        <v>435</v>
      </c>
      <c r="C100" s="55"/>
      <c r="D100" s="55"/>
      <c r="E100" s="55"/>
      <c r="F100" s="55"/>
      <c r="G100" s="51"/>
      <c r="H100" s="51"/>
      <c r="I100" s="51"/>
      <c r="J100" s="284"/>
      <c r="K100" s="284"/>
      <c r="L100" s="284"/>
      <c r="M100" s="606">
        <v>36</v>
      </c>
      <c r="N100" s="173">
        <v>37.5</v>
      </c>
      <c r="O100" s="173"/>
      <c r="P100" s="612">
        <v>52.5</v>
      </c>
      <c r="Q100" s="180">
        <v>0</v>
      </c>
      <c r="R100" s="612">
        <v>52.5</v>
      </c>
      <c r="S100" s="607"/>
      <c r="T100" s="126">
        <f>SUM(M100+Q100)</f>
        <v>36</v>
      </c>
      <c r="U100" s="608">
        <f>SUM(P100+S100)</f>
        <v>52.5</v>
      </c>
      <c r="V100" s="603"/>
      <c r="W100" s="223">
        <f>SUM(M100+S100)</f>
        <v>36</v>
      </c>
      <c r="X100" s="609">
        <f>SUM(P100+S100)</f>
        <v>52.5</v>
      </c>
      <c r="Y100" s="603"/>
      <c r="Z100" s="603"/>
      <c r="AA100" s="603"/>
      <c r="AB100" s="603"/>
      <c r="AC100" s="605">
        <v>52.5</v>
      </c>
      <c r="AD100" s="600">
        <v>52.5</v>
      </c>
      <c r="AE100" s="1"/>
      <c r="AF100" s="1"/>
      <c r="AG100" s="1"/>
      <c r="AH100" s="1"/>
      <c r="AI100" s="1"/>
    </row>
    <row r="101" spans="1:35">
      <c r="A101" s="607">
        <v>3</v>
      </c>
      <c r="B101" s="55" t="s">
        <v>436</v>
      </c>
      <c r="C101" s="55"/>
      <c r="D101" s="55"/>
      <c r="E101" s="55"/>
      <c r="F101" s="55"/>
      <c r="G101" s="51"/>
      <c r="H101" s="51"/>
      <c r="I101" s="51"/>
      <c r="J101" s="284"/>
      <c r="K101" s="284"/>
      <c r="L101" s="284"/>
      <c r="M101" s="606">
        <v>48</v>
      </c>
      <c r="N101" s="173">
        <v>50</v>
      </c>
      <c r="O101" s="173"/>
      <c r="P101" s="612">
        <v>70</v>
      </c>
      <c r="Q101" s="180">
        <v>0</v>
      </c>
      <c r="R101" s="612">
        <v>70</v>
      </c>
      <c r="S101" s="607"/>
      <c r="T101" s="126">
        <f>SUM(M101+Q101)</f>
        <v>48</v>
      </c>
      <c r="U101" s="608">
        <f>SUM(P101+S101)</f>
        <v>70</v>
      </c>
      <c r="V101" s="603"/>
      <c r="W101" s="223">
        <f>SUM(M101+S101)</f>
        <v>48</v>
      </c>
      <c r="X101" s="609">
        <f>SUM(P101+S101)</f>
        <v>70</v>
      </c>
      <c r="Y101" s="603"/>
      <c r="Z101" s="603"/>
      <c r="AA101" s="603"/>
      <c r="AB101" s="603"/>
      <c r="AC101" s="611">
        <v>70</v>
      </c>
      <c r="AD101" s="610">
        <v>70</v>
      </c>
      <c r="AE101" s="1"/>
      <c r="AF101" s="1"/>
      <c r="AG101" s="1"/>
      <c r="AH101" s="1"/>
      <c r="AI101" s="1"/>
    </row>
    <row r="102" spans="1:35">
      <c r="A102" s="607">
        <v>4</v>
      </c>
      <c r="B102" s="55" t="s">
        <v>437</v>
      </c>
      <c r="C102" s="55"/>
      <c r="D102" s="55"/>
      <c r="E102" s="55"/>
      <c r="F102" s="55"/>
      <c r="G102" s="55"/>
      <c r="H102" s="55"/>
      <c r="I102" s="55"/>
      <c r="J102" s="286"/>
      <c r="K102" s="286"/>
      <c r="L102" s="286"/>
      <c r="M102" s="173">
        <v>60</v>
      </c>
      <c r="N102" s="612">
        <v>62.5</v>
      </c>
      <c r="O102" s="612"/>
      <c r="P102" s="612">
        <v>87.5</v>
      </c>
      <c r="Q102" s="180">
        <v>0</v>
      </c>
      <c r="R102" s="612">
        <v>87.5</v>
      </c>
      <c r="S102" s="607"/>
      <c r="T102" s="126">
        <f>SUM(M102+Q102)</f>
        <v>60</v>
      </c>
      <c r="U102" s="608">
        <f>SUM(P102+S102)</f>
        <v>87.5</v>
      </c>
      <c r="V102" s="603"/>
      <c r="W102" s="223">
        <f>SUM(M102+S102)</f>
        <v>60</v>
      </c>
      <c r="X102" s="609">
        <f>SUM(P102+S102)</f>
        <v>87.5</v>
      </c>
      <c r="Y102" s="603"/>
      <c r="Z102" s="603"/>
      <c r="AA102" s="603"/>
      <c r="AB102" s="603"/>
      <c r="AC102" s="611">
        <v>87.5</v>
      </c>
      <c r="AD102" s="610">
        <v>87.5</v>
      </c>
      <c r="AE102" s="1"/>
      <c r="AF102" s="1"/>
      <c r="AG102" s="1"/>
      <c r="AH102" s="1"/>
      <c r="AI102" s="1"/>
    </row>
    <row r="103" spans="1:35">
      <c r="A103" s="607">
        <v>5</v>
      </c>
      <c r="B103" s="55" t="s">
        <v>438</v>
      </c>
      <c r="C103" s="55"/>
      <c r="D103" s="55"/>
      <c r="E103" s="55"/>
      <c r="F103" s="55"/>
      <c r="G103" s="55"/>
      <c r="H103" s="55"/>
      <c r="I103" s="55"/>
      <c r="J103" s="286"/>
      <c r="K103" s="286"/>
      <c r="L103" s="286"/>
      <c r="M103" s="173">
        <v>72</v>
      </c>
      <c r="N103" s="612">
        <v>75</v>
      </c>
      <c r="O103" s="612"/>
      <c r="P103" s="612">
        <v>105</v>
      </c>
      <c r="Q103" s="180">
        <v>0</v>
      </c>
      <c r="R103" s="612">
        <v>105</v>
      </c>
      <c r="S103" s="607"/>
      <c r="T103" s="126">
        <f>SUM(M103+Q103)</f>
        <v>72</v>
      </c>
      <c r="U103" s="608">
        <f>SUM(P103+S103)</f>
        <v>105</v>
      </c>
      <c r="V103" s="613"/>
      <c r="W103" s="223">
        <f>SUM(M103+S103)</f>
        <v>72</v>
      </c>
      <c r="X103" s="609">
        <f>SUM(P103+S103)</f>
        <v>105</v>
      </c>
      <c r="Y103" s="613"/>
      <c r="Z103" s="613"/>
      <c r="AA103" s="613"/>
      <c r="AB103" s="613"/>
      <c r="AC103" s="611">
        <v>105</v>
      </c>
      <c r="AD103" s="610">
        <v>105</v>
      </c>
      <c r="AE103" s="1"/>
      <c r="AF103" s="1"/>
      <c r="AG103" s="1"/>
      <c r="AH103" s="1"/>
      <c r="AI103" s="1"/>
    </row>
    <row r="104" spans="1: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5">
      <c r="A105" s="1"/>
      <c r="B105" s="1"/>
      <c r="C105" s="1"/>
      <c r="D105" s="1"/>
      <c r="E105" s="1"/>
      <c r="F105" s="1"/>
      <c r="G105" s="1"/>
      <c r="H105" s="1"/>
      <c r="I105" s="826" t="s">
        <v>301</v>
      </c>
      <c r="J105" s="826"/>
      <c r="K105" s="1"/>
      <c r="L105" s="1"/>
      <c r="M105" s="1"/>
      <c r="N105" s="1"/>
      <c r="O105" s="1"/>
      <c r="P105" s="826" t="s">
        <v>301</v>
      </c>
      <c r="Q105" s="826"/>
      <c r="R105" s="674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</sheetData>
  <mergeCells count="59">
    <mergeCell ref="B25:F25"/>
    <mergeCell ref="A2:AC2"/>
    <mergeCell ref="T5:U5"/>
    <mergeCell ref="Y5:AC5"/>
    <mergeCell ref="A7:AC7"/>
    <mergeCell ref="B10:F10"/>
    <mergeCell ref="B12:F12"/>
    <mergeCell ref="B15:F15"/>
    <mergeCell ref="B24:F24"/>
    <mergeCell ref="B55:F55"/>
    <mergeCell ref="A26:AC26"/>
    <mergeCell ref="A27:Y27"/>
    <mergeCell ref="B28:F28"/>
    <mergeCell ref="B29:F29"/>
    <mergeCell ref="B30:F30"/>
    <mergeCell ref="A41:AC41"/>
    <mergeCell ref="B42:F42"/>
    <mergeCell ref="B43:F43"/>
    <mergeCell ref="A52:AC52"/>
    <mergeCell ref="B53:F53"/>
    <mergeCell ref="B54:F54"/>
    <mergeCell ref="B44:F44"/>
    <mergeCell ref="B31:F31"/>
    <mergeCell ref="B68:F68"/>
    <mergeCell ref="B56:F56"/>
    <mergeCell ref="B57:F57"/>
    <mergeCell ref="B58:F58"/>
    <mergeCell ref="B59:F59"/>
    <mergeCell ref="B60:F60"/>
    <mergeCell ref="B61:F61"/>
    <mergeCell ref="A62:AC62"/>
    <mergeCell ref="B63:F63"/>
    <mergeCell ref="B65:F65"/>
    <mergeCell ref="B66:F66"/>
    <mergeCell ref="B67:F67"/>
    <mergeCell ref="B80:F80"/>
    <mergeCell ref="B69:F69"/>
    <mergeCell ref="B70:F70"/>
    <mergeCell ref="A71:AC71"/>
    <mergeCell ref="B72:F72"/>
    <mergeCell ref="B73:F73"/>
    <mergeCell ref="B74:F74"/>
    <mergeCell ref="A75:AC75"/>
    <mergeCell ref="B76:F76"/>
    <mergeCell ref="B77:F77"/>
    <mergeCell ref="B78:F78"/>
    <mergeCell ref="B79:F79"/>
    <mergeCell ref="B87:F87"/>
    <mergeCell ref="A88:AC88"/>
    <mergeCell ref="I105:J105"/>
    <mergeCell ref="P105:Q105"/>
    <mergeCell ref="A81:AC81"/>
    <mergeCell ref="B82:F82"/>
    <mergeCell ref="B83:F83"/>
    <mergeCell ref="B84:F84"/>
    <mergeCell ref="B85:F85"/>
    <mergeCell ref="A86:AC86"/>
    <mergeCell ref="A90:AC90"/>
    <mergeCell ref="A97:AC97"/>
  </mergeCells>
  <pageMargins left="0" right="0" top="0" bottom="0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H16"/>
  <sheetViews>
    <sheetView workbookViewId="0">
      <selection activeCell="C3" sqref="C3:G3"/>
    </sheetView>
  </sheetViews>
  <sheetFormatPr defaultRowHeight="15"/>
  <cols>
    <col min="5" max="5" width="62.42578125" customWidth="1"/>
    <col min="6" max="6" width="25.28515625" customWidth="1"/>
    <col min="7" max="7" width="1.140625" hidden="1" customWidth="1"/>
  </cols>
  <sheetData>
    <row r="2" spans="2:8" ht="18">
      <c r="B2" s="162"/>
      <c r="C2" s="868" t="s">
        <v>440</v>
      </c>
      <c r="D2" s="868"/>
      <c r="E2" s="868"/>
      <c r="F2" s="868"/>
      <c r="G2" s="868"/>
    </row>
    <row r="3" spans="2:8" ht="18">
      <c r="B3" s="523"/>
      <c r="C3" s="868" t="s">
        <v>441</v>
      </c>
      <c r="D3" s="868"/>
      <c r="E3" s="868"/>
      <c r="F3" s="868"/>
      <c r="G3" s="868"/>
    </row>
    <row r="4" spans="2:8" ht="18">
      <c r="B4" s="509"/>
      <c r="C4" s="510"/>
      <c r="D4" s="510"/>
      <c r="E4" s="510"/>
      <c r="F4" s="510"/>
      <c r="G4" s="510"/>
    </row>
    <row r="5" spans="2:8" ht="18">
      <c r="B5" s="522"/>
      <c r="C5" s="511" t="s">
        <v>442</v>
      </c>
      <c r="D5" s="869" t="s">
        <v>443</v>
      </c>
      <c r="E5" s="870"/>
      <c r="F5" s="869" t="s">
        <v>563</v>
      </c>
      <c r="G5" s="870"/>
      <c r="H5" s="258"/>
    </row>
    <row r="6" spans="2:8" ht="18">
      <c r="B6" s="507"/>
      <c r="C6" s="512"/>
      <c r="D6" s="513"/>
      <c r="E6" s="512"/>
      <c r="F6" s="514"/>
      <c r="G6" s="514"/>
    </row>
    <row r="7" spans="2:8" ht="18">
      <c r="B7" s="507"/>
      <c r="C7" s="515"/>
      <c r="D7" s="516"/>
      <c r="E7" s="515"/>
      <c r="F7" s="517"/>
      <c r="G7" s="515"/>
    </row>
    <row r="8" spans="2:8" ht="18">
      <c r="B8" s="507"/>
      <c r="C8" s="515" t="s">
        <v>444</v>
      </c>
      <c r="D8" s="516" t="s">
        <v>556</v>
      </c>
      <c r="E8" s="515"/>
      <c r="F8" s="518">
        <v>14.35</v>
      </c>
      <c r="G8" s="519">
        <v>7</v>
      </c>
    </row>
    <row r="9" spans="2:8" ht="18">
      <c r="B9" s="507"/>
      <c r="C9" s="515"/>
      <c r="D9" s="516"/>
      <c r="E9" s="515"/>
      <c r="F9" s="517"/>
      <c r="G9" s="515"/>
    </row>
    <row r="10" spans="2:8" ht="18">
      <c r="B10" s="507"/>
      <c r="C10" s="515" t="s">
        <v>445</v>
      </c>
      <c r="D10" s="516" t="s">
        <v>446</v>
      </c>
      <c r="E10" s="515"/>
      <c r="F10" s="519" t="s">
        <v>558</v>
      </c>
      <c r="G10" s="519">
        <v>4</v>
      </c>
    </row>
    <row r="11" spans="2:8" ht="18">
      <c r="B11" s="507"/>
      <c r="C11" s="515"/>
      <c r="D11" s="873" t="s">
        <v>557</v>
      </c>
      <c r="E11" s="874"/>
      <c r="F11" s="515"/>
      <c r="G11" s="517"/>
    </row>
    <row r="12" spans="2:8" ht="18">
      <c r="B12" s="683"/>
      <c r="C12" s="515"/>
      <c r="D12" s="727"/>
      <c r="E12" s="728"/>
      <c r="F12" s="515"/>
      <c r="G12" s="517"/>
    </row>
    <row r="13" spans="2:8" ht="18">
      <c r="B13" s="507"/>
      <c r="C13" s="515" t="s">
        <v>447</v>
      </c>
      <c r="D13" s="871" t="s">
        <v>559</v>
      </c>
      <c r="E13" s="872"/>
      <c r="F13" s="519" t="s">
        <v>560</v>
      </c>
      <c r="G13" s="518" t="s">
        <v>449</v>
      </c>
    </row>
    <row r="14" spans="2:8" ht="18">
      <c r="B14" s="507"/>
      <c r="C14" s="515"/>
      <c r="D14" s="516"/>
      <c r="E14" s="515"/>
      <c r="F14" s="515"/>
      <c r="G14" s="517"/>
    </row>
    <row r="15" spans="2:8" ht="18">
      <c r="B15" s="507"/>
      <c r="C15" s="517" t="s">
        <v>450</v>
      </c>
      <c r="D15" s="516" t="s">
        <v>561</v>
      </c>
      <c r="E15" s="515"/>
      <c r="F15" s="685" t="s">
        <v>562</v>
      </c>
      <c r="G15" s="518">
        <v>40</v>
      </c>
    </row>
    <row r="16" spans="2:8" ht="18">
      <c r="B16" s="507"/>
      <c r="C16" s="530"/>
      <c r="D16" s="510"/>
      <c r="E16" s="521"/>
      <c r="F16" s="521"/>
      <c r="G16" s="517"/>
    </row>
  </sheetData>
  <mergeCells count="6">
    <mergeCell ref="C2:G2"/>
    <mergeCell ref="C3:G3"/>
    <mergeCell ref="D5:E5"/>
    <mergeCell ref="F5:G5"/>
    <mergeCell ref="D13:E13"/>
    <mergeCell ref="D11:E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G30"/>
  <sheetViews>
    <sheetView workbookViewId="0">
      <selection activeCell="C2" sqref="C2:G2"/>
    </sheetView>
  </sheetViews>
  <sheetFormatPr defaultRowHeight="15"/>
  <cols>
    <col min="5" max="5" width="66.7109375" customWidth="1"/>
    <col min="6" max="6" width="33" hidden="1" customWidth="1"/>
    <col min="7" max="7" width="74" customWidth="1"/>
  </cols>
  <sheetData>
    <row r="2" spans="2:7" ht="18">
      <c r="C2" s="868" t="s">
        <v>452</v>
      </c>
      <c r="D2" s="868"/>
      <c r="E2" s="868"/>
      <c r="F2" s="868"/>
      <c r="G2" s="868"/>
    </row>
    <row r="3" spans="2:7" ht="18">
      <c r="C3" s="868" t="s">
        <v>441</v>
      </c>
      <c r="D3" s="868"/>
      <c r="E3" s="868"/>
      <c r="F3" s="868"/>
      <c r="G3" s="868"/>
    </row>
    <row r="4" spans="2:7" ht="18">
      <c r="C4" s="510"/>
      <c r="D4" s="510"/>
      <c r="E4" s="510"/>
      <c r="F4" s="510"/>
      <c r="G4" s="510"/>
    </row>
    <row r="5" spans="2:7" ht="18">
      <c r="C5" s="514" t="s">
        <v>442</v>
      </c>
      <c r="D5" s="869" t="s">
        <v>443</v>
      </c>
      <c r="E5" s="870"/>
      <c r="F5" s="869" t="s">
        <v>453</v>
      </c>
      <c r="G5" s="870"/>
    </row>
    <row r="6" spans="2:7" ht="18">
      <c r="C6" s="524"/>
      <c r="D6" s="513"/>
      <c r="E6" s="512"/>
      <c r="F6" s="514" t="s">
        <v>234</v>
      </c>
      <c r="G6" s="511" t="s">
        <v>454</v>
      </c>
    </row>
    <row r="7" spans="2:7" ht="18">
      <c r="C7" s="517"/>
      <c r="D7" s="516"/>
      <c r="E7" s="515"/>
      <c r="F7" s="517"/>
      <c r="G7" s="515"/>
    </row>
    <row r="8" spans="2:7" ht="18">
      <c r="C8" s="517" t="s">
        <v>444</v>
      </c>
      <c r="D8" s="871" t="s">
        <v>455</v>
      </c>
      <c r="E8" s="872"/>
      <c r="F8" s="518">
        <v>5.3</v>
      </c>
      <c r="G8" s="519" t="s">
        <v>478</v>
      </c>
    </row>
    <row r="9" spans="2:7" ht="18">
      <c r="C9" s="517"/>
      <c r="D9" s="877"/>
      <c r="E9" s="878"/>
      <c r="F9" s="517"/>
      <c r="G9" s="515"/>
    </row>
    <row r="10" spans="2:7" ht="18">
      <c r="C10" s="517" t="s">
        <v>445</v>
      </c>
      <c r="D10" s="875" t="s">
        <v>456</v>
      </c>
      <c r="E10" s="876"/>
      <c r="F10" s="519">
        <v>2.6</v>
      </c>
      <c r="G10" s="519" t="s">
        <v>478</v>
      </c>
    </row>
    <row r="11" spans="2:7" ht="18">
      <c r="C11" s="517"/>
      <c r="D11" s="516"/>
      <c r="E11" s="515"/>
      <c r="F11" s="515"/>
      <c r="G11" s="517"/>
    </row>
    <row r="12" spans="2:7" ht="18">
      <c r="C12" s="517" t="s">
        <v>447</v>
      </c>
      <c r="D12" s="871" t="s">
        <v>458</v>
      </c>
      <c r="E12" s="872"/>
      <c r="F12" s="519" t="s">
        <v>448</v>
      </c>
      <c r="G12" s="518" t="s">
        <v>457</v>
      </c>
    </row>
    <row r="13" spans="2:7" ht="18">
      <c r="C13" s="517"/>
      <c r="D13" s="516"/>
      <c r="E13" s="515"/>
      <c r="F13" s="515"/>
      <c r="G13" s="517"/>
    </row>
    <row r="14" spans="2:7" ht="18">
      <c r="C14" s="517" t="s">
        <v>450</v>
      </c>
      <c r="D14" s="516" t="s">
        <v>459</v>
      </c>
      <c r="E14" s="515"/>
      <c r="F14" s="519">
        <v>33</v>
      </c>
      <c r="G14" s="518" t="s">
        <v>457</v>
      </c>
    </row>
    <row r="15" spans="2:7" ht="18">
      <c r="C15" s="517"/>
      <c r="D15" s="520"/>
      <c r="E15" s="515"/>
      <c r="F15" s="515"/>
      <c r="G15" s="517"/>
    </row>
    <row r="16" spans="2:7" ht="18">
      <c r="B16" s="525"/>
      <c r="C16" s="515" t="s">
        <v>451</v>
      </c>
      <c r="D16" s="526" t="s">
        <v>460</v>
      </c>
      <c r="E16" s="515"/>
      <c r="F16" s="527">
        <v>11</v>
      </c>
      <c r="G16" s="519" t="s">
        <v>461</v>
      </c>
    </row>
    <row r="17" spans="2:7">
      <c r="C17" s="528"/>
      <c r="E17" s="525"/>
      <c r="G17" s="525"/>
    </row>
    <row r="18" spans="2:7" ht="18">
      <c r="B18" s="525"/>
      <c r="C18" s="515" t="s">
        <v>462</v>
      </c>
      <c r="D18" s="520" t="s">
        <v>463</v>
      </c>
      <c r="E18" s="525"/>
      <c r="G18" s="519" t="s">
        <v>461</v>
      </c>
    </row>
    <row r="19" spans="2:7">
      <c r="B19" s="525"/>
      <c r="C19" s="525"/>
      <c r="E19" s="525"/>
      <c r="G19" s="525"/>
    </row>
    <row r="20" spans="2:7" ht="18">
      <c r="B20" s="525"/>
      <c r="C20" s="515" t="s">
        <v>464</v>
      </c>
      <c r="D20" s="520" t="s">
        <v>465</v>
      </c>
      <c r="E20" s="515"/>
      <c r="G20" s="519" t="s">
        <v>466</v>
      </c>
    </row>
    <row r="21" spans="2:7">
      <c r="B21" s="525"/>
      <c r="C21" s="525"/>
      <c r="E21" s="525"/>
      <c r="G21" s="525"/>
    </row>
    <row r="22" spans="2:7" ht="18">
      <c r="B22" s="525"/>
      <c r="C22" s="517" t="s">
        <v>467</v>
      </c>
      <c r="D22" s="526" t="s">
        <v>468</v>
      </c>
      <c r="E22" s="515"/>
      <c r="G22" s="529" t="s">
        <v>469</v>
      </c>
    </row>
    <row r="23" spans="2:7">
      <c r="B23" s="525"/>
      <c r="C23" s="528"/>
      <c r="D23" s="478"/>
      <c r="E23" s="525"/>
      <c r="G23" s="525"/>
    </row>
    <row r="24" spans="2:7" ht="18">
      <c r="B24" s="525"/>
      <c r="C24" s="517" t="s">
        <v>470</v>
      </c>
      <c r="D24" s="526" t="s">
        <v>471</v>
      </c>
      <c r="E24" s="515"/>
      <c r="G24" s="519">
        <v>10</v>
      </c>
    </row>
    <row r="25" spans="2:7" ht="18">
      <c r="B25" s="525"/>
      <c r="C25" s="517"/>
      <c r="D25" s="478"/>
      <c r="E25" s="525"/>
      <c r="G25" s="519"/>
    </row>
    <row r="26" spans="2:7" ht="18">
      <c r="B26" s="525"/>
      <c r="C26" s="517" t="s">
        <v>472</v>
      </c>
      <c r="D26" s="526" t="s">
        <v>473</v>
      </c>
      <c r="E26" s="525"/>
      <c r="G26" s="519">
        <v>18</v>
      </c>
    </row>
    <row r="27" spans="2:7" ht="18">
      <c r="B27" s="525"/>
      <c r="C27" s="517"/>
      <c r="D27" s="478"/>
      <c r="E27" s="525"/>
      <c r="G27" s="525"/>
    </row>
    <row r="28" spans="2:7" ht="18">
      <c r="B28" s="525"/>
      <c r="C28" s="517" t="s">
        <v>474</v>
      </c>
      <c r="D28" s="526" t="s">
        <v>475</v>
      </c>
      <c r="E28" s="515"/>
      <c r="G28" s="519">
        <v>8</v>
      </c>
    </row>
    <row r="29" spans="2:7" ht="18">
      <c r="B29" s="525"/>
      <c r="C29" s="517"/>
      <c r="D29" s="478"/>
      <c r="E29" s="525"/>
      <c r="G29" s="525"/>
    </row>
    <row r="30" spans="2:7" ht="18">
      <c r="B30" s="525"/>
      <c r="C30" s="530" t="s">
        <v>476</v>
      </c>
      <c r="D30" s="510" t="s">
        <v>477</v>
      </c>
      <c r="E30" s="521"/>
      <c r="F30" s="2"/>
      <c r="G30" s="531">
        <v>12</v>
      </c>
    </row>
  </sheetData>
  <mergeCells count="8">
    <mergeCell ref="D10:E10"/>
    <mergeCell ref="D12:E12"/>
    <mergeCell ref="C2:G2"/>
    <mergeCell ref="C3:G3"/>
    <mergeCell ref="D5:E5"/>
    <mergeCell ref="F5:G5"/>
    <mergeCell ref="D8:E8"/>
    <mergeCell ref="D9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E13"/>
  <sheetViews>
    <sheetView workbookViewId="0">
      <selection activeCell="D9" sqref="D9"/>
    </sheetView>
  </sheetViews>
  <sheetFormatPr defaultRowHeight="15"/>
  <cols>
    <col min="2" max="2" width="5.5703125" customWidth="1"/>
    <col min="3" max="3" width="34.7109375" customWidth="1"/>
    <col min="4" max="4" width="21.85546875" customWidth="1"/>
    <col min="5" max="5" width="19.140625" customWidth="1"/>
  </cols>
  <sheetData>
    <row r="2" spans="2:5" ht="15.75" thickBot="1">
      <c r="B2" s="879" t="s">
        <v>500</v>
      </c>
      <c r="C2" s="879"/>
      <c r="D2" s="879"/>
      <c r="E2" s="879"/>
    </row>
    <row r="3" spans="2:5" ht="39.75" customHeight="1" thickBot="1">
      <c r="B3" s="566" t="s">
        <v>4</v>
      </c>
      <c r="C3" s="567" t="s">
        <v>485</v>
      </c>
      <c r="D3" s="567" t="s">
        <v>486</v>
      </c>
      <c r="E3" s="567" t="s">
        <v>487</v>
      </c>
    </row>
    <row r="4" spans="2:5" ht="25.5" customHeight="1" thickBot="1">
      <c r="B4" s="568">
        <v>1</v>
      </c>
      <c r="C4" s="569">
        <v>2</v>
      </c>
      <c r="D4" s="569">
        <v>3</v>
      </c>
      <c r="E4" s="569">
        <v>4</v>
      </c>
    </row>
    <row r="5" spans="2:5" ht="34.5" customHeight="1" thickBot="1">
      <c r="B5" s="568" t="s">
        <v>488</v>
      </c>
      <c r="C5" s="570" t="s">
        <v>489</v>
      </c>
      <c r="D5" s="571">
        <v>7</v>
      </c>
      <c r="E5" s="571">
        <v>3</v>
      </c>
    </row>
    <row r="6" spans="2:5" ht="30" customHeight="1" thickBot="1">
      <c r="B6" s="568" t="s">
        <v>445</v>
      </c>
      <c r="C6" s="570" t="s">
        <v>490</v>
      </c>
      <c r="D6" s="571">
        <v>5</v>
      </c>
      <c r="E6" s="571">
        <v>2</v>
      </c>
    </row>
    <row r="7" spans="2:5" ht="41.25" customHeight="1" thickBot="1">
      <c r="B7" s="568" t="s">
        <v>491</v>
      </c>
      <c r="C7" s="570" t="s">
        <v>492</v>
      </c>
      <c r="D7" s="571">
        <v>7</v>
      </c>
      <c r="E7" s="571">
        <v>3</v>
      </c>
    </row>
    <row r="8" spans="2:5" ht="19.5" thickBot="1">
      <c r="B8" s="568" t="s">
        <v>450</v>
      </c>
      <c r="C8" s="570" t="s">
        <v>493</v>
      </c>
      <c r="D8" s="571">
        <v>5</v>
      </c>
      <c r="E8" s="571">
        <v>2</v>
      </c>
    </row>
    <row r="9" spans="2:5" ht="23.25" customHeight="1" thickBot="1">
      <c r="B9" s="568" t="s">
        <v>451</v>
      </c>
      <c r="C9" s="570" t="s">
        <v>494</v>
      </c>
      <c r="D9" s="571">
        <v>10</v>
      </c>
      <c r="E9" s="571" t="s">
        <v>495</v>
      </c>
    </row>
    <row r="10" spans="2:5" ht="24.75" customHeight="1" thickBot="1">
      <c r="B10" s="568" t="s">
        <v>462</v>
      </c>
      <c r="C10" s="570" t="s">
        <v>496</v>
      </c>
      <c r="D10" s="571">
        <v>5</v>
      </c>
      <c r="E10" s="571" t="s">
        <v>495</v>
      </c>
    </row>
    <row r="11" spans="2:5" ht="24.75" customHeight="1" thickBot="1">
      <c r="B11" s="568" t="s">
        <v>464</v>
      </c>
      <c r="C11" s="570" t="s">
        <v>497</v>
      </c>
      <c r="D11" s="571">
        <v>5</v>
      </c>
      <c r="E11" s="571" t="s">
        <v>495</v>
      </c>
    </row>
    <row r="12" spans="2:5" ht="24.75" customHeight="1" thickBot="1">
      <c r="B12" s="568" t="s">
        <v>467</v>
      </c>
      <c r="C12" s="570" t="s">
        <v>498</v>
      </c>
      <c r="D12" s="571">
        <v>3</v>
      </c>
      <c r="E12" s="571">
        <v>1</v>
      </c>
    </row>
    <row r="13" spans="2:5" ht="19.5" thickBot="1">
      <c r="B13" s="568" t="s">
        <v>470</v>
      </c>
      <c r="C13" s="570" t="s">
        <v>499</v>
      </c>
      <c r="D13" s="571">
        <v>3</v>
      </c>
      <c r="E13" s="571">
        <v>1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медицинские услуги</vt:lpstr>
      <vt:lpstr>лаб. исслед.</vt:lpstr>
      <vt:lpstr>косметические услуги</vt:lpstr>
      <vt:lpstr>Лист3</vt:lpstr>
      <vt:lpstr>Лист4</vt:lpstr>
      <vt:lpstr>косметич. услуги</vt:lpstr>
      <vt:lpstr>стоматологические услуги</vt:lpstr>
      <vt:lpstr>услуги косметиков</vt:lpstr>
      <vt:lpstr>услуги проката</vt:lpstr>
      <vt:lpstr>прочие платные услуги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nashvek@bk.ru</cp:lastModifiedBy>
  <cp:lastPrinted>2023-01-16T12:57:25Z</cp:lastPrinted>
  <dcterms:created xsi:type="dcterms:W3CDTF">2021-09-27T06:58:13Z</dcterms:created>
  <dcterms:modified xsi:type="dcterms:W3CDTF">2023-05-19T08:00:41Z</dcterms:modified>
</cp:coreProperties>
</file>